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peterwarm.sharepoint.com/sites/WARM/Shared Documents/WARM/04_Technical_(NB)/10_Shading/02_Calculations/"/>
    </mc:Choice>
  </mc:AlternateContent>
  <xr:revisionPtr revIDLastSave="35" documentId="8_{5BBF4569-A0A0-418F-B181-3A0C57281DFC}" xr6:coauthVersionLast="47" xr6:coauthVersionMax="47" xr10:uidLastSave="{D6CC05DB-9008-44E6-8189-B259BD22DC7D}"/>
  <bookViews>
    <workbookView xWindow="-28920" yWindow="-120" windowWidth="29040" windowHeight="16440" xr2:uid="{E55FB009-1266-4844-A299-60F37E9FF732}"/>
  </bookViews>
  <sheets>
    <sheet name="Instructions" sheetId="2" r:id="rId1"/>
    <sheet name="Additional Shading 424" sheetId="5" r:id="rId2"/>
  </sheets>
  <definedNames>
    <definedName name="IP_Flag" hidden="1">FALSE</definedName>
    <definedName name="_xlnm.Print_Area" localSheetId="1">'Additional Shading 424'!$A$1:$AS$174</definedName>
    <definedName name="_xlnm.Print_Area" localSheetId="0">Instructions!$F$1:$AS$18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8" i="5" l="1"/>
  <c r="BN8" i="5"/>
  <c r="BX8" i="5"/>
  <c r="CM8" i="5"/>
  <c r="CW8" i="5"/>
  <c r="DG8" i="5"/>
  <c r="DR20" i="5" a="1"/>
  <c r="DR20" i="5"/>
  <c r="AR21" i="5"/>
  <c r="AS21" i="5"/>
  <c r="U23" i="5"/>
  <c r="V23" i="5"/>
  <c r="W23" i="5"/>
  <c r="AJ23" i="5"/>
  <c r="AK23" i="5"/>
  <c r="AL23" i="5"/>
  <c r="AM23" i="5" s="1"/>
  <c r="BB23" i="5"/>
  <c r="CK23" i="5"/>
  <c r="DZ23" i="5"/>
  <c r="EA23" i="5"/>
  <c r="U24" i="5"/>
  <c r="V24" i="5"/>
  <c r="W24" i="5" s="1"/>
  <c r="AJ24" i="5"/>
  <c r="AK24" i="5"/>
  <c r="AL24" i="5" s="1"/>
  <c r="AM24" i="5" s="1"/>
  <c r="BB24" i="5"/>
  <c r="CK24" i="5"/>
  <c r="DZ24" i="5"/>
  <c r="EA24" i="5"/>
  <c r="U25" i="5"/>
  <c r="W25" i="5" s="1"/>
  <c r="V25" i="5"/>
  <c r="AJ25" i="5"/>
  <c r="AL25" i="5" s="1"/>
  <c r="AM25" i="5" s="1"/>
  <c r="AK25" i="5"/>
  <c r="BB25" i="5"/>
  <c r="CK25" i="5"/>
  <c r="DZ25" i="5"/>
  <c r="EA25" i="5"/>
  <c r="U26" i="5"/>
  <c r="W26" i="5" s="1"/>
  <c r="V26" i="5"/>
  <c r="AJ26" i="5"/>
  <c r="AL26" i="5" s="1"/>
  <c r="AM26" i="5" s="1"/>
  <c r="AK26" i="5"/>
  <c r="BB26" i="5"/>
  <c r="CK26" i="5"/>
  <c r="DZ26" i="5"/>
  <c r="EA26" i="5"/>
  <c r="U27" i="5"/>
  <c r="V27" i="5"/>
  <c r="W27" i="5"/>
  <c r="AJ27" i="5"/>
  <c r="AK27" i="5"/>
  <c r="AL27" i="5"/>
  <c r="AM27" i="5" s="1"/>
  <c r="BB27" i="5"/>
  <c r="CK27" i="5"/>
  <c r="DZ27" i="5"/>
  <c r="EA27" i="5"/>
  <c r="U28" i="5"/>
  <c r="V28" i="5"/>
  <c r="AJ28" i="5"/>
  <c r="AK28" i="5"/>
  <c r="BB28" i="5"/>
  <c r="CK28" i="5"/>
  <c r="DZ28" i="5"/>
  <c r="EA28" i="5"/>
  <c r="U29" i="5"/>
  <c r="V29" i="5"/>
  <c r="W29" i="5"/>
  <c r="AJ29" i="5"/>
  <c r="AL29" i="5" s="1"/>
  <c r="AM29" i="5" s="1"/>
  <c r="AK29" i="5"/>
  <c r="BB29" i="5"/>
  <c r="CK29" i="5"/>
  <c r="DZ29" i="5"/>
  <c r="EA29" i="5"/>
  <c r="U30" i="5"/>
  <c r="W30" i="5" s="1"/>
  <c r="V30" i="5"/>
  <c r="AJ30" i="5"/>
  <c r="AL30" i="5" s="1"/>
  <c r="AM30" i="5" s="1"/>
  <c r="AK30" i="5"/>
  <c r="BB30" i="5"/>
  <c r="CK30" i="5"/>
  <c r="DZ30" i="5"/>
  <c r="EA30" i="5"/>
  <c r="U31" i="5"/>
  <c r="W31" i="5" s="1"/>
  <c r="V31" i="5"/>
  <c r="AJ31" i="5"/>
  <c r="AL31" i="5" s="1"/>
  <c r="AM31" i="5" s="1"/>
  <c r="AK31" i="5"/>
  <c r="BB31" i="5"/>
  <c r="CK31" i="5"/>
  <c r="DZ31" i="5"/>
  <c r="EA31" i="5"/>
  <c r="U32" i="5"/>
  <c r="V32" i="5"/>
  <c r="W32" i="5" s="1"/>
  <c r="AJ32" i="5"/>
  <c r="AK32" i="5"/>
  <c r="AL32" i="5" s="1"/>
  <c r="AM32" i="5" s="1"/>
  <c r="BB32" i="5"/>
  <c r="CK32" i="5"/>
  <c r="U33" i="5"/>
  <c r="W33" i="5" s="1"/>
  <c r="V33" i="5"/>
  <c r="AJ33" i="5"/>
  <c r="AK33" i="5"/>
  <c r="AL33" i="5"/>
  <c r="AM33" i="5" s="1"/>
  <c r="BB33" i="5"/>
  <c r="CK33" i="5"/>
  <c r="DZ33" i="5"/>
  <c r="EA33" i="5"/>
  <c r="U34" i="5"/>
  <c r="V34" i="5"/>
  <c r="W34" i="5" s="1"/>
  <c r="AJ34" i="5"/>
  <c r="AK34" i="5"/>
  <c r="AL34" i="5"/>
  <c r="AM34" i="5" s="1"/>
  <c r="BB34" i="5"/>
  <c r="CK34" i="5"/>
  <c r="DZ34" i="5"/>
  <c r="EA34" i="5"/>
  <c r="U35" i="5"/>
  <c r="W35" i="5" s="1"/>
  <c r="V35" i="5"/>
  <c r="AJ35" i="5"/>
  <c r="AK35" i="5"/>
  <c r="BB35" i="5"/>
  <c r="CK35" i="5"/>
  <c r="DZ35" i="5"/>
  <c r="EA35" i="5"/>
  <c r="U36" i="5"/>
  <c r="W36" i="5" s="1"/>
  <c r="V36" i="5"/>
  <c r="AJ36" i="5"/>
  <c r="AL36" i="5" s="1"/>
  <c r="AM36" i="5" s="1"/>
  <c r="AK36" i="5"/>
  <c r="BB36" i="5"/>
  <c r="CK36" i="5"/>
  <c r="DZ36" i="5"/>
  <c r="EA36" i="5"/>
  <c r="U37" i="5"/>
  <c r="V37" i="5"/>
  <c r="W37" i="5" s="1"/>
  <c r="AJ37" i="5"/>
  <c r="AK37" i="5"/>
  <c r="AL37" i="5"/>
  <c r="AM37" i="5" s="1"/>
  <c r="BB37" i="5"/>
  <c r="CK37" i="5"/>
  <c r="EA37" i="5"/>
  <c r="U38" i="5"/>
  <c r="W38" i="5" s="1"/>
  <c r="V38" i="5"/>
  <c r="AJ38" i="5"/>
  <c r="AK38" i="5"/>
  <c r="AL38" i="5"/>
  <c r="AM38" i="5" s="1"/>
  <c r="BB38" i="5"/>
  <c r="CK38" i="5"/>
  <c r="EA38" i="5"/>
  <c r="U39" i="5"/>
  <c r="W39" i="5" s="1"/>
  <c r="V39" i="5"/>
  <c r="AJ39" i="5"/>
  <c r="AL39" i="5" s="1"/>
  <c r="AM39" i="5" s="1"/>
  <c r="AK39" i="5"/>
  <c r="BB39" i="5"/>
  <c r="CK39" i="5"/>
  <c r="U40" i="5"/>
  <c r="W40" i="5" s="1"/>
  <c r="V40" i="5"/>
  <c r="AJ40" i="5"/>
  <c r="AL40" i="5" s="1"/>
  <c r="AM40" i="5" s="1"/>
  <c r="AK40" i="5"/>
  <c r="BB40" i="5"/>
  <c r="CK40" i="5"/>
  <c r="U41" i="5"/>
  <c r="W41" i="5" s="1"/>
  <c r="V41" i="5"/>
  <c r="AJ41" i="5"/>
  <c r="AL41" i="5" s="1"/>
  <c r="AM41" i="5" s="1"/>
  <c r="AK41" i="5"/>
  <c r="BB41" i="5"/>
  <c r="CK41" i="5"/>
  <c r="U42" i="5"/>
  <c r="V42" i="5"/>
  <c r="W42" i="5" s="1"/>
  <c r="AJ42" i="5"/>
  <c r="AK42" i="5"/>
  <c r="AL42" i="5"/>
  <c r="AM42" i="5" s="1"/>
  <c r="BB42" i="5"/>
  <c r="CK42" i="5"/>
  <c r="U43" i="5"/>
  <c r="W43" i="5" s="1"/>
  <c r="V43" i="5"/>
  <c r="AJ43" i="5"/>
  <c r="AL43" i="5" s="1"/>
  <c r="AK43" i="5"/>
  <c r="AM43" i="5"/>
  <c r="BB43" i="5"/>
  <c r="CK43" i="5"/>
  <c r="U44" i="5"/>
  <c r="V44" i="5"/>
  <c r="AJ44" i="5"/>
  <c r="AL44" i="5" s="1"/>
  <c r="AM44" i="5" s="1"/>
  <c r="AK44" i="5"/>
  <c r="BB44" i="5"/>
  <c r="CK44" i="5"/>
  <c r="U45" i="5"/>
  <c r="V45" i="5"/>
  <c r="W45" i="5"/>
  <c r="AJ45" i="5"/>
  <c r="AK45" i="5"/>
  <c r="BB45" i="5"/>
  <c r="CK45" i="5"/>
  <c r="U46" i="5"/>
  <c r="V46" i="5"/>
  <c r="W46" i="5"/>
  <c r="AJ46" i="5"/>
  <c r="AK46" i="5"/>
  <c r="AL46" i="5" s="1"/>
  <c r="AM46" i="5" s="1"/>
  <c r="BB46" i="5"/>
  <c r="CK46" i="5"/>
  <c r="U47" i="5"/>
  <c r="W47" i="5" s="1"/>
  <c r="V47" i="5"/>
  <c r="AJ47" i="5"/>
  <c r="AK47" i="5"/>
  <c r="BB47" i="5"/>
  <c r="CK47" i="5"/>
  <c r="U48" i="5"/>
  <c r="W48" i="5" s="1"/>
  <c r="V48" i="5"/>
  <c r="AJ48" i="5"/>
  <c r="AK48" i="5"/>
  <c r="AL48" i="5" s="1"/>
  <c r="AM48" i="5" s="1"/>
  <c r="BB48" i="5"/>
  <c r="CK48" i="5"/>
  <c r="U49" i="5"/>
  <c r="W49" i="5" s="1"/>
  <c r="V49" i="5"/>
  <c r="AJ49" i="5"/>
  <c r="AK49" i="5"/>
  <c r="BB49" i="5"/>
  <c r="CK49" i="5"/>
  <c r="U50" i="5"/>
  <c r="V50" i="5"/>
  <c r="W50" i="5" s="1"/>
  <c r="AJ50" i="5"/>
  <c r="AK50" i="5"/>
  <c r="AL50" i="5" s="1"/>
  <c r="AM50" i="5" s="1"/>
  <c r="BB50" i="5"/>
  <c r="CK50" i="5"/>
  <c r="U51" i="5"/>
  <c r="W51" i="5" s="1"/>
  <c r="V51" i="5"/>
  <c r="AJ51" i="5"/>
  <c r="AL51" i="5" s="1"/>
  <c r="AK51" i="5"/>
  <c r="AM51" i="5"/>
  <c r="BB51" i="5"/>
  <c r="CK51" i="5"/>
  <c r="U52" i="5"/>
  <c r="W52" i="5" s="1"/>
  <c r="V52" i="5"/>
  <c r="AJ52" i="5"/>
  <c r="AK52" i="5"/>
  <c r="BB52" i="5"/>
  <c r="CK52" i="5"/>
  <c r="U53" i="5"/>
  <c r="V53" i="5"/>
  <c r="AJ53" i="5"/>
  <c r="AL53" i="5" s="1"/>
  <c r="AM53" i="5" s="1"/>
  <c r="AK53" i="5"/>
  <c r="BB53" i="5"/>
  <c r="CK53" i="5"/>
  <c r="U54" i="5"/>
  <c r="W54" i="5" s="1"/>
  <c r="V54" i="5"/>
  <c r="AJ54" i="5"/>
  <c r="AL54" i="5" s="1"/>
  <c r="AM54" i="5" s="1"/>
  <c r="AK54" i="5"/>
  <c r="BB54" i="5"/>
  <c r="CK54" i="5"/>
  <c r="U55" i="5"/>
  <c r="W55" i="5" s="1"/>
  <c r="V55" i="5"/>
  <c r="AJ55" i="5"/>
  <c r="AK55" i="5"/>
  <c r="AL55" i="5"/>
  <c r="AM55" i="5" s="1"/>
  <c r="BB55" i="5"/>
  <c r="CK55" i="5"/>
  <c r="U56" i="5"/>
  <c r="V56" i="5"/>
  <c r="AJ56" i="5"/>
  <c r="AK56" i="5"/>
  <c r="AL56" i="5"/>
  <c r="AM56" i="5" s="1"/>
  <c r="BB56" i="5"/>
  <c r="CK56" i="5"/>
  <c r="U57" i="5"/>
  <c r="W57" i="5" s="1"/>
  <c r="V57" i="5"/>
  <c r="AJ57" i="5"/>
  <c r="AK57" i="5"/>
  <c r="AL57" i="5" s="1"/>
  <c r="AM57" i="5" s="1"/>
  <c r="BB57" i="5"/>
  <c r="CK57" i="5"/>
  <c r="U58" i="5"/>
  <c r="V58" i="5"/>
  <c r="W58" i="5" s="1"/>
  <c r="AJ58" i="5"/>
  <c r="AK58" i="5"/>
  <c r="AL58" i="5"/>
  <c r="AM58" i="5" s="1"/>
  <c r="BB58" i="5"/>
  <c r="CK58" i="5"/>
  <c r="U59" i="5"/>
  <c r="V59" i="5"/>
  <c r="W59" i="5" s="1"/>
  <c r="AJ59" i="5"/>
  <c r="AK59" i="5"/>
  <c r="AL59" i="5"/>
  <c r="AM59" i="5" s="1"/>
  <c r="BB59" i="5"/>
  <c r="CK59" i="5"/>
  <c r="U60" i="5"/>
  <c r="V60" i="5"/>
  <c r="W60" i="5" s="1"/>
  <c r="AJ60" i="5"/>
  <c r="AK60" i="5"/>
  <c r="AL60" i="5" s="1"/>
  <c r="AM60" i="5"/>
  <c r="BB60" i="5"/>
  <c r="CK60" i="5"/>
  <c r="U61" i="5"/>
  <c r="V61" i="5"/>
  <c r="W61" i="5"/>
  <c r="AJ61" i="5"/>
  <c r="AK61" i="5"/>
  <c r="AL61" i="5"/>
  <c r="AM61" i="5"/>
  <c r="BB61" i="5"/>
  <c r="CK61" i="5"/>
  <c r="U62" i="5"/>
  <c r="W62" i="5" s="1"/>
  <c r="V62" i="5"/>
  <c r="AJ62" i="5"/>
  <c r="AL62" i="5" s="1"/>
  <c r="AM62" i="5" s="1"/>
  <c r="AK62" i="5"/>
  <c r="BB62" i="5"/>
  <c r="CK62" i="5"/>
  <c r="U63" i="5"/>
  <c r="V63" i="5"/>
  <c r="W63" i="5" s="1"/>
  <c r="AJ63" i="5"/>
  <c r="AK63" i="5"/>
  <c r="AL63" i="5"/>
  <c r="AM63" i="5" s="1"/>
  <c r="BB63" i="5"/>
  <c r="CK63" i="5"/>
  <c r="U64" i="5"/>
  <c r="V64" i="5"/>
  <c r="W64" i="5"/>
  <c r="AJ64" i="5"/>
  <c r="AK64" i="5"/>
  <c r="AL64" i="5"/>
  <c r="AM64" i="5" s="1"/>
  <c r="BB64" i="5"/>
  <c r="CK64" i="5"/>
  <c r="U65" i="5"/>
  <c r="V65" i="5"/>
  <c r="W65" i="5"/>
  <c r="AJ65" i="5"/>
  <c r="AK65" i="5"/>
  <c r="AL65" i="5"/>
  <c r="AM65" i="5" s="1"/>
  <c r="BB65" i="5"/>
  <c r="CK65" i="5"/>
  <c r="U66" i="5"/>
  <c r="W66" i="5" s="1"/>
  <c r="V66" i="5"/>
  <c r="AJ66" i="5"/>
  <c r="AK66" i="5"/>
  <c r="BB66" i="5"/>
  <c r="CK66" i="5"/>
  <c r="U67" i="5"/>
  <c r="V67" i="5"/>
  <c r="W67" i="5" s="1"/>
  <c r="AJ67" i="5"/>
  <c r="AK67" i="5"/>
  <c r="AL67" i="5" s="1"/>
  <c r="AM67" i="5" s="1"/>
  <c r="BB67" i="5"/>
  <c r="CK67" i="5"/>
  <c r="U68" i="5"/>
  <c r="W68" i="5" s="1"/>
  <c r="V68" i="5"/>
  <c r="AJ68" i="5"/>
  <c r="AL68" i="5" s="1"/>
  <c r="AM68" i="5" s="1"/>
  <c r="AK68" i="5"/>
  <c r="BB68" i="5"/>
  <c r="CK68" i="5"/>
  <c r="U69" i="5"/>
  <c r="V69" i="5"/>
  <c r="AJ69" i="5"/>
  <c r="AL69" i="5" s="1"/>
  <c r="AK69" i="5"/>
  <c r="AM69" i="5"/>
  <c r="BB69" i="5"/>
  <c r="CK69" i="5"/>
  <c r="U70" i="5"/>
  <c r="W70" i="5" s="1"/>
  <c r="V70" i="5"/>
  <c r="AJ70" i="5"/>
  <c r="AK70" i="5"/>
  <c r="AL70" i="5" s="1"/>
  <c r="AM70" i="5" s="1"/>
  <c r="BB70" i="5"/>
  <c r="CK70" i="5"/>
  <c r="U71" i="5"/>
  <c r="W71" i="5" s="1"/>
  <c r="V71" i="5"/>
  <c r="AJ71" i="5"/>
  <c r="AK71" i="5"/>
  <c r="AL71" i="5" s="1"/>
  <c r="AM71" i="5" s="1"/>
  <c r="BB71" i="5"/>
  <c r="CK71" i="5"/>
  <c r="U72" i="5"/>
  <c r="W72" i="5" s="1"/>
  <c r="V72" i="5"/>
  <c r="AJ72" i="5"/>
  <c r="AK72" i="5"/>
  <c r="AL72" i="5" s="1"/>
  <c r="AM72" i="5" s="1"/>
  <c r="BB72" i="5"/>
  <c r="CK72" i="5"/>
  <c r="U73" i="5"/>
  <c r="W73" i="5" s="1"/>
  <c r="V73" i="5"/>
  <c r="AJ73" i="5"/>
  <c r="AK73" i="5"/>
  <c r="AL73" i="5" s="1"/>
  <c r="AM73" i="5" s="1"/>
  <c r="BB73" i="5"/>
  <c r="CK73" i="5"/>
  <c r="U74" i="5"/>
  <c r="W74" i="5" s="1"/>
  <c r="V74" i="5"/>
  <c r="AJ74" i="5"/>
  <c r="AK74" i="5"/>
  <c r="AL74" i="5" s="1"/>
  <c r="AM74" i="5" s="1"/>
  <c r="BB74" i="5"/>
  <c r="CK74" i="5"/>
  <c r="U75" i="5"/>
  <c r="V75" i="5"/>
  <c r="W75" i="5"/>
  <c r="AJ75" i="5"/>
  <c r="AK75" i="5"/>
  <c r="AL75" i="5"/>
  <c r="AM75" i="5" s="1"/>
  <c r="BB75" i="5"/>
  <c r="CK75" i="5"/>
  <c r="U76" i="5"/>
  <c r="W76" i="5" s="1"/>
  <c r="V76" i="5"/>
  <c r="AJ76" i="5"/>
  <c r="AL76" i="5" s="1"/>
  <c r="AM76" i="5" s="1"/>
  <c r="AK76" i="5"/>
  <c r="BB76" i="5"/>
  <c r="CK76" i="5"/>
  <c r="U77" i="5"/>
  <c r="W77" i="5" s="1"/>
  <c r="V77" i="5"/>
  <c r="AJ77" i="5"/>
  <c r="AK77" i="5"/>
  <c r="BB77" i="5"/>
  <c r="CK77" i="5"/>
  <c r="U78" i="5"/>
  <c r="W78" i="5" s="1"/>
  <c r="V78" i="5"/>
  <c r="AJ78" i="5"/>
  <c r="AK78" i="5"/>
  <c r="AL78" i="5" s="1"/>
  <c r="AM78" i="5" s="1"/>
  <c r="BB78" i="5"/>
  <c r="CK78" i="5"/>
  <c r="U79" i="5"/>
  <c r="V79" i="5"/>
  <c r="W79" i="5" s="1"/>
  <c r="AJ79" i="5"/>
  <c r="AK79" i="5"/>
  <c r="AL79" i="5"/>
  <c r="AM79" i="5" s="1"/>
  <c r="BB79" i="5"/>
  <c r="CK79" i="5"/>
  <c r="U80" i="5"/>
  <c r="W80" i="5" s="1"/>
  <c r="V80" i="5"/>
  <c r="AJ80" i="5"/>
  <c r="AK80" i="5"/>
  <c r="AL80" i="5" s="1"/>
  <c r="AM80" i="5" s="1"/>
  <c r="BB80" i="5"/>
  <c r="CK80" i="5"/>
  <c r="U81" i="5"/>
  <c r="V81" i="5"/>
  <c r="W81" i="5" s="1"/>
  <c r="AJ81" i="5"/>
  <c r="AK81" i="5"/>
  <c r="AL81" i="5"/>
  <c r="AM81" i="5" s="1"/>
  <c r="BB81" i="5"/>
  <c r="CK81" i="5"/>
  <c r="U82" i="5"/>
  <c r="W82" i="5" s="1"/>
  <c r="V82" i="5"/>
  <c r="AJ82" i="5"/>
  <c r="AL82" i="5" s="1"/>
  <c r="AM82" i="5" s="1"/>
  <c r="AK82" i="5"/>
  <c r="BB82" i="5"/>
  <c r="CK82" i="5"/>
  <c r="U83" i="5"/>
  <c r="W83" i="5" s="1"/>
  <c r="V83" i="5"/>
  <c r="AJ83" i="5"/>
  <c r="AK83" i="5"/>
  <c r="BB83" i="5"/>
  <c r="CK83" i="5"/>
  <c r="U84" i="5"/>
  <c r="W84" i="5" s="1"/>
  <c r="V84" i="5"/>
  <c r="AJ84" i="5"/>
  <c r="AL84" i="5" s="1"/>
  <c r="AM84" i="5" s="1"/>
  <c r="AK84" i="5"/>
  <c r="BB84" i="5"/>
  <c r="CK84" i="5"/>
  <c r="U85" i="5"/>
  <c r="W85" i="5" s="1"/>
  <c r="V85" i="5"/>
  <c r="AJ85" i="5"/>
  <c r="AK85" i="5"/>
  <c r="BB85" i="5"/>
  <c r="CK85" i="5"/>
  <c r="U86" i="5"/>
  <c r="V86" i="5"/>
  <c r="W86" i="5" s="1"/>
  <c r="AJ86" i="5"/>
  <c r="AK86" i="5"/>
  <c r="AL86" i="5" s="1"/>
  <c r="AM86" i="5" s="1"/>
  <c r="BB86" i="5"/>
  <c r="CK86" i="5"/>
  <c r="U87" i="5"/>
  <c r="W87" i="5" s="1"/>
  <c r="V87" i="5"/>
  <c r="AJ87" i="5"/>
  <c r="AL87" i="5" s="1"/>
  <c r="AK87" i="5"/>
  <c r="AM87" i="5"/>
  <c r="BB87" i="5"/>
  <c r="CK87" i="5"/>
  <c r="U88" i="5"/>
  <c r="V88" i="5"/>
  <c r="AJ88" i="5"/>
  <c r="AL88" i="5" s="1"/>
  <c r="AM88" i="5" s="1"/>
  <c r="AK88" i="5"/>
  <c r="BB88" i="5"/>
  <c r="CK88" i="5"/>
  <c r="U89" i="5"/>
  <c r="V89" i="5"/>
  <c r="W89" i="5"/>
  <c r="AJ89" i="5"/>
  <c r="AK89" i="5"/>
  <c r="AL89" i="5"/>
  <c r="AM89" i="5" s="1"/>
  <c r="BB89" i="5"/>
  <c r="CK89" i="5"/>
  <c r="U90" i="5"/>
  <c r="V90" i="5"/>
  <c r="W90" i="5" s="1"/>
  <c r="AJ90" i="5"/>
  <c r="AK90" i="5"/>
  <c r="AL90" i="5" s="1"/>
  <c r="AM90" i="5"/>
  <c r="BB90" i="5"/>
  <c r="CK90" i="5"/>
  <c r="U91" i="5"/>
  <c r="V91" i="5"/>
  <c r="W91" i="5"/>
  <c r="AJ91" i="5"/>
  <c r="AK91" i="5"/>
  <c r="AL91" i="5" s="1"/>
  <c r="AM91" i="5" s="1"/>
  <c r="BB91" i="5"/>
  <c r="CK91" i="5"/>
  <c r="U92" i="5"/>
  <c r="V92" i="5"/>
  <c r="W92" i="5" s="1"/>
  <c r="AJ92" i="5"/>
  <c r="AK92" i="5"/>
  <c r="AL92" i="5"/>
  <c r="AM92" i="5"/>
  <c r="BB92" i="5"/>
  <c r="CK92" i="5"/>
  <c r="U93" i="5"/>
  <c r="W93" i="5" s="1"/>
  <c r="V93" i="5"/>
  <c r="AJ93" i="5"/>
  <c r="AK93" i="5"/>
  <c r="AL93" i="5"/>
  <c r="AM93" i="5" s="1"/>
  <c r="BB93" i="5"/>
  <c r="CK93" i="5"/>
  <c r="U94" i="5"/>
  <c r="V94" i="5"/>
  <c r="W94" i="5"/>
  <c r="AJ94" i="5"/>
  <c r="AL94" i="5" s="1"/>
  <c r="AM94" i="5" s="1"/>
  <c r="AK94" i="5"/>
  <c r="BB94" i="5"/>
  <c r="CK94" i="5"/>
  <c r="U95" i="5"/>
  <c r="V95" i="5"/>
  <c r="W95" i="5"/>
  <c r="AJ95" i="5"/>
  <c r="AK95" i="5"/>
  <c r="AL95" i="5"/>
  <c r="AM95" i="5"/>
  <c r="BB95" i="5"/>
  <c r="CK95" i="5"/>
  <c r="U96" i="5"/>
  <c r="V96" i="5"/>
  <c r="W96" i="5" s="1"/>
  <c r="AJ96" i="5"/>
  <c r="AK96" i="5"/>
  <c r="AL96" i="5" s="1"/>
  <c r="AM96" i="5" s="1"/>
  <c r="BB96" i="5"/>
  <c r="CK96" i="5"/>
  <c r="U97" i="5"/>
  <c r="V97" i="5"/>
  <c r="W97" i="5"/>
  <c r="AJ97" i="5"/>
  <c r="AK97" i="5"/>
  <c r="AL97" i="5"/>
  <c r="AM97" i="5" s="1"/>
  <c r="BB97" i="5"/>
  <c r="CK97" i="5"/>
  <c r="U98" i="5"/>
  <c r="W98" i="5" s="1"/>
  <c r="V98" i="5"/>
  <c r="AJ98" i="5"/>
  <c r="AL98" i="5" s="1"/>
  <c r="AM98" i="5" s="1"/>
  <c r="AK98" i="5"/>
  <c r="BB98" i="5"/>
  <c r="CK98" i="5"/>
  <c r="U99" i="5"/>
  <c r="V99" i="5"/>
  <c r="W99" i="5"/>
  <c r="AJ99" i="5"/>
  <c r="AL99" i="5" s="1"/>
  <c r="AM99" i="5" s="1"/>
  <c r="AK99" i="5"/>
  <c r="BB99" i="5"/>
  <c r="CK99" i="5"/>
  <c r="U100" i="5"/>
  <c r="W100" i="5" s="1"/>
  <c r="V100" i="5"/>
  <c r="AJ100" i="5"/>
  <c r="AL100" i="5" s="1"/>
  <c r="AM100" i="5" s="1"/>
  <c r="AK100" i="5"/>
  <c r="BB100" i="5"/>
  <c r="CK100" i="5"/>
  <c r="U101" i="5"/>
  <c r="V101" i="5"/>
  <c r="W101" i="5"/>
  <c r="AJ101" i="5"/>
  <c r="AL101" i="5" s="1"/>
  <c r="AK101" i="5"/>
  <c r="AM101" i="5"/>
  <c r="BB101" i="5"/>
  <c r="CK101" i="5"/>
  <c r="U102" i="5"/>
  <c r="V102" i="5"/>
  <c r="AJ102" i="5"/>
  <c r="AK102" i="5"/>
  <c r="AL102" i="5"/>
  <c r="AM102" i="5" s="1"/>
  <c r="BB102" i="5"/>
  <c r="CK102" i="5"/>
  <c r="U103" i="5"/>
  <c r="V103" i="5"/>
  <c r="W103" i="5"/>
  <c r="AJ103" i="5"/>
  <c r="AL103" i="5" s="1"/>
  <c r="AM103" i="5" s="1"/>
  <c r="AK103" i="5"/>
  <c r="BB103" i="5"/>
  <c r="CK103" i="5"/>
  <c r="U104" i="5"/>
  <c r="V104" i="5"/>
  <c r="W104" i="5" s="1"/>
  <c r="AJ104" i="5"/>
  <c r="AK104" i="5"/>
  <c r="AL104" i="5" s="1"/>
  <c r="AM104" i="5" s="1"/>
  <c r="BB104" i="5"/>
  <c r="CK104" i="5"/>
  <c r="U105" i="5"/>
  <c r="W105" i="5" s="1"/>
  <c r="V105" i="5"/>
  <c r="AJ105" i="5"/>
  <c r="AL105" i="5" s="1"/>
  <c r="AM105" i="5" s="1"/>
  <c r="AK105" i="5"/>
  <c r="BB105" i="5"/>
  <c r="CK105" i="5"/>
  <c r="U106" i="5"/>
  <c r="W106" i="5" s="1"/>
  <c r="V106" i="5"/>
  <c r="AJ106" i="5"/>
  <c r="AL106" i="5" s="1"/>
  <c r="AK106" i="5"/>
  <c r="AM106" i="5"/>
  <c r="BB106" i="5"/>
  <c r="CK106" i="5"/>
  <c r="U107" i="5"/>
  <c r="W107" i="5" s="1"/>
  <c r="V107" i="5"/>
  <c r="AJ107" i="5"/>
  <c r="AK107" i="5"/>
  <c r="AL107" i="5" s="1"/>
  <c r="AM107" i="5" s="1"/>
  <c r="BB107" i="5"/>
  <c r="CK107" i="5"/>
  <c r="U108" i="5"/>
  <c r="V108" i="5"/>
  <c r="AJ108" i="5"/>
  <c r="AL108" i="5" s="1"/>
  <c r="AK108" i="5"/>
  <c r="AM108" i="5"/>
  <c r="BB108" i="5"/>
  <c r="CK108" i="5"/>
  <c r="U109" i="5"/>
  <c r="W109" i="5" s="1"/>
  <c r="V109" i="5"/>
  <c r="AJ109" i="5"/>
  <c r="AK109" i="5"/>
  <c r="BB109" i="5"/>
  <c r="CK109" i="5"/>
  <c r="U110" i="5"/>
  <c r="W110" i="5" s="1"/>
  <c r="V110" i="5"/>
  <c r="AJ110" i="5"/>
  <c r="AK110" i="5"/>
  <c r="AL110" i="5" s="1"/>
  <c r="AM110" i="5" s="1"/>
  <c r="BB110" i="5"/>
  <c r="CK110" i="5"/>
  <c r="U111" i="5"/>
  <c r="W111" i="5" s="1"/>
  <c r="V111" i="5"/>
  <c r="AJ111" i="5"/>
  <c r="AK111" i="5"/>
  <c r="BB111" i="5"/>
  <c r="CK111" i="5"/>
  <c r="U112" i="5"/>
  <c r="V112" i="5"/>
  <c r="W112" i="5"/>
  <c r="AJ112" i="5"/>
  <c r="AK112" i="5"/>
  <c r="AL112" i="5" s="1"/>
  <c r="AM112" i="5" s="1"/>
  <c r="BB112" i="5"/>
  <c r="CK112" i="5"/>
  <c r="U113" i="5"/>
  <c r="V113" i="5"/>
  <c r="W113" i="5"/>
  <c r="AJ113" i="5"/>
  <c r="AK113" i="5"/>
  <c r="AL113" i="5"/>
  <c r="AM113" i="5" s="1"/>
  <c r="BB113" i="5"/>
  <c r="CK113" i="5"/>
  <c r="U114" i="5"/>
  <c r="W114" i="5" s="1"/>
  <c r="V114" i="5"/>
  <c r="AJ114" i="5"/>
  <c r="AL114" i="5" s="1"/>
  <c r="AM114" i="5" s="1"/>
  <c r="AK114" i="5"/>
  <c r="BB114" i="5"/>
  <c r="CK114" i="5"/>
  <c r="U115" i="5"/>
  <c r="V115" i="5"/>
  <c r="W115" i="5" s="1"/>
  <c r="AJ115" i="5"/>
  <c r="AK115" i="5"/>
  <c r="AL115" i="5" s="1"/>
  <c r="AM115" i="5" s="1"/>
  <c r="BB115" i="5"/>
  <c r="CK115" i="5"/>
  <c r="U116" i="5"/>
  <c r="W116" i="5" s="1"/>
  <c r="V116" i="5"/>
  <c r="AJ116" i="5"/>
  <c r="AL116" i="5" s="1"/>
  <c r="AM116" i="5" s="1"/>
  <c r="AK116" i="5"/>
  <c r="BB116" i="5"/>
  <c r="CK116" i="5"/>
  <c r="U117" i="5"/>
  <c r="V117" i="5"/>
  <c r="AJ117" i="5"/>
  <c r="AL117" i="5" s="1"/>
  <c r="AK117" i="5"/>
  <c r="AM117" i="5"/>
  <c r="BB117" i="5"/>
  <c r="CK117" i="5"/>
  <c r="U118" i="5"/>
  <c r="V118" i="5"/>
  <c r="W118" i="5"/>
  <c r="AJ118" i="5"/>
  <c r="AL118" i="5" s="1"/>
  <c r="AM118" i="5" s="1"/>
  <c r="AK118" i="5"/>
  <c r="BB118" i="5"/>
  <c r="CK118" i="5"/>
  <c r="U119" i="5"/>
  <c r="W119" i="5" s="1"/>
  <c r="V119" i="5"/>
  <c r="AJ119" i="5"/>
  <c r="AL119" i="5" s="1"/>
  <c r="AM119" i="5" s="1"/>
  <c r="AK119" i="5"/>
  <c r="BB119" i="5"/>
  <c r="CK119" i="5"/>
  <c r="U120" i="5"/>
  <c r="V120" i="5"/>
  <c r="AJ120" i="5"/>
  <c r="AL120" i="5" s="1"/>
  <c r="AM120" i="5" s="1"/>
  <c r="AK120" i="5"/>
  <c r="BB120" i="5"/>
  <c r="CK120" i="5"/>
  <c r="U121" i="5"/>
  <c r="V121" i="5"/>
  <c r="W121" i="5" s="1"/>
  <c r="AJ121" i="5"/>
  <c r="AK121" i="5"/>
  <c r="AL121" i="5"/>
  <c r="AM121" i="5" s="1"/>
  <c r="BB121" i="5"/>
  <c r="CK121" i="5"/>
  <c r="U122" i="5"/>
  <c r="V122" i="5"/>
  <c r="W122" i="5"/>
  <c r="AJ122" i="5"/>
  <c r="AK122" i="5"/>
  <c r="AL122" i="5"/>
  <c r="AM122" i="5" s="1"/>
  <c r="BB122" i="5"/>
  <c r="CK122" i="5"/>
  <c r="U123" i="5"/>
  <c r="W123" i="5" s="1"/>
  <c r="V123" i="5"/>
  <c r="AJ123" i="5"/>
  <c r="AL123" i="5" s="1"/>
  <c r="AM123" i="5" s="1"/>
  <c r="AK123" i="5"/>
  <c r="BB123" i="5"/>
  <c r="CK123" i="5"/>
  <c r="U124" i="5"/>
  <c r="V124" i="5"/>
  <c r="AJ124" i="5"/>
  <c r="AL124" i="5" s="1"/>
  <c r="AM124" i="5" s="1"/>
  <c r="AK124" i="5"/>
  <c r="BB124" i="5"/>
  <c r="CK124" i="5"/>
  <c r="U125" i="5"/>
  <c r="V125" i="5"/>
  <c r="W125" i="5"/>
  <c r="AJ125" i="5"/>
  <c r="AK125" i="5"/>
  <c r="AL125" i="5"/>
  <c r="AM125" i="5" s="1"/>
  <c r="BB125" i="5"/>
  <c r="CK125" i="5"/>
  <c r="U126" i="5"/>
  <c r="W126" i="5" s="1"/>
  <c r="V126" i="5"/>
  <c r="AJ126" i="5"/>
  <c r="AL126" i="5" s="1"/>
  <c r="AK126" i="5"/>
  <c r="AM126" i="5"/>
  <c r="BB126" i="5"/>
  <c r="CK126" i="5"/>
  <c r="U127" i="5"/>
  <c r="W127" i="5" s="1"/>
  <c r="V127" i="5"/>
  <c r="AJ127" i="5"/>
  <c r="AL127" i="5" s="1"/>
  <c r="AM127" i="5" s="1"/>
  <c r="AK127" i="5"/>
  <c r="BB127" i="5"/>
  <c r="CK127" i="5"/>
  <c r="U128" i="5"/>
  <c r="W128" i="5" s="1"/>
  <c r="V128" i="5"/>
  <c r="AJ128" i="5"/>
  <c r="AL128" i="5" s="1"/>
  <c r="AM128" i="5" s="1"/>
  <c r="AK128" i="5"/>
  <c r="BB128" i="5"/>
  <c r="CK128" i="5"/>
  <c r="U129" i="5"/>
  <c r="V129" i="5"/>
  <c r="W129" i="5" s="1"/>
  <c r="AJ129" i="5"/>
  <c r="AK129" i="5"/>
  <c r="AL129" i="5"/>
  <c r="AM129" i="5" s="1"/>
  <c r="BB129" i="5"/>
  <c r="CK129" i="5"/>
  <c r="U130" i="5"/>
  <c r="V130" i="5"/>
  <c r="W130" i="5"/>
  <c r="AJ130" i="5"/>
  <c r="AK130" i="5"/>
  <c r="AL130" i="5" s="1"/>
  <c r="AM130" i="5" s="1"/>
  <c r="BB130" i="5"/>
  <c r="CK130" i="5"/>
  <c r="U131" i="5"/>
  <c r="V131" i="5"/>
  <c r="W131" i="5" s="1"/>
  <c r="AJ131" i="5"/>
  <c r="AK131" i="5"/>
  <c r="AL131" i="5" s="1"/>
  <c r="AM131" i="5" s="1"/>
  <c r="BB131" i="5"/>
  <c r="CK131" i="5"/>
  <c r="U132" i="5"/>
  <c r="V132" i="5"/>
  <c r="W132" i="5"/>
  <c r="AJ132" i="5"/>
  <c r="AK132" i="5"/>
  <c r="AL132" i="5"/>
  <c r="AM132" i="5" s="1"/>
  <c r="BB132" i="5"/>
  <c r="CK132" i="5"/>
  <c r="U133" i="5"/>
  <c r="W133" i="5" s="1"/>
  <c r="V133" i="5"/>
  <c r="AJ133" i="5"/>
  <c r="AL133" i="5" s="1"/>
  <c r="AM133" i="5" s="1"/>
  <c r="AK133" i="5"/>
  <c r="BB133" i="5"/>
  <c r="CK133" i="5"/>
  <c r="U134" i="5"/>
  <c r="V134" i="5"/>
  <c r="W134" i="5" s="1"/>
  <c r="AJ134" i="5"/>
  <c r="AK134" i="5"/>
  <c r="AL134" i="5" s="1"/>
  <c r="AM134" i="5" s="1"/>
  <c r="BB134" i="5"/>
  <c r="CK134" i="5"/>
  <c r="U135" i="5"/>
  <c r="V135" i="5"/>
  <c r="W135" i="5"/>
  <c r="AJ135" i="5"/>
  <c r="AK135" i="5"/>
  <c r="AL135" i="5"/>
  <c r="AM135" i="5" s="1"/>
  <c r="BB135" i="5"/>
  <c r="CK135" i="5"/>
  <c r="U136" i="5"/>
  <c r="W136" i="5" s="1"/>
  <c r="V136" i="5"/>
  <c r="AJ136" i="5"/>
  <c r="AL136" i="5" s="1"/>
  <c r="AM136" i="5" s="1"/>
  <c r="AK136" i="5"/>
  <c r="BB136" i="5"/>
  <c r="CK136" i="5"/>
  <c r="U137" i="5"/>
  <c r="W137" i="5" s="1"/>
  <c r="V137" i="5"/>
  <c r="AJ137" i="5"/>
  <c r="AL137" i="5" s="1"/>
  <c r="AM137" i="5" s="1"/>
  <c r="AK137" i="5"/>
  <c r="BB137" i="5"/>
  <c r="CK137" i="5"/>
  <c r="U138" i="5"/>
  <c r="V138" i="5"/>
  <c r="AJ138" i="5"/>
  <c r="AL138" i="5" s="1"/>
  <c r="AM138" i="5" s="1"/>
  <c r="AK138" i="5"/>
  <c r="BB138" i="5"/>
  <c r="CK138" i="5"/>
  <c r="U139" i="5"/>
  <c r="V139" i="5"/>
  <c r="W139" i="5"/>
  <c r="AJ139" i="5"/>
  <c r="AK139" i="5"/>
  <c r="AL139" i="5"/>
  <c r="AM139" i="5" s="1"/>
  <c r="BB139" i="5"/>
  <c r="CK139" i="5"/>
  <c r="U140" i="5"/>
  <c r="V140" i="5"/>
  <c r="W140" i="5"/>
  <c r="AJ140" i="5"/>
  <c r="AK140" i="5"/>
  <c r="AL140" i="5"/>
  <c r="AM140" i="5"/>
  <c r="BB140" i="5"/>
  <c r="CK140" i="5"/>
  <c r="U141" i="5"/>
  <c r="W141" i="5" s="1"/>
  <c r="V141" i="5"/>
  <c r="AJ141" i="5"/>
  <c r="AL141" i="5" s="1"/>
  <c r="AK141" i="5"/>
  <c r="AM141" i="5"/>
  <c r="BB141" i="5"/>
  <c r="CK141" i="5"/>
  <c r="U142" i="5"/>
  <c r="V142" i="5"/>
  <c r="W142" i="5" s="1"/>
  <c r="AJ142" i="5"/>
  <c r="AK142" i="5"/>
  <c r="AL142" i="5" s="1"/>
  <c r="AM142" i="5" s="1"/>
  <c r="BB142" i="5"/>
  <c r="CK142" i="5"/>
  <c r="U143" i="5"/>
  <c r="V143" i="5"/>
  <c r="W143" i="5" s="1"/>
  <c r="AJ143" i="5"/>
  <c r="AL143" i="5" s="1"/>
  <c r="AM143" i="5" s="1"/>
  <c r="AK143" i="5"/>
  <c r="BB143" i="5"/>
  <c r="CK143" i="5"/>
  <c r="U144" i="5"/>
  <c r="V144" i="5"/>
  <c r="W144" i="5"/>
  <c r="AJ144" i="5"/>
  <c r="AK144" i="5"/>
  <c r="AL144" i="5"/>
  <c r="AM144" i="5" s="1"/>
  <c r="BB144" i="5"/>
  <c r="CK144" i="5"/>
  <c r="U145" i="5"/>
  <c r="W145" i="5" s="1"/>
  <c r="V145" i="5"/>
  <c r="AJ145" i="5"/>
  <c r="AL145" i="5" s="1"/>
  <c r="AM145" i="5" s="1"/>
  <c r="AK145" i="5"/>
  <c r="BB145" i="5"/>
  <c r="CK145" i="5"/>
  <c r="U146" i="5"/>
  <c r="W146" i="5" s="1"/>
  <c r="V146" i="5"/>
  <c r="AJ146" i="5"/>
  <c r="AL146" i="5" s="1"/>
  <c r="AM146" i="5" s="1"/>
  <c r="AK146" i="5"/>
  <c r="BB146" i="5"/>
  <c r="CK146" i="5"/>
  <c r="U147" i="5"/>
  <c r="V147" i="5"/>
  <c r="W147" i="5" s="1"/>
  <c r="AJ147" i="5"/>
  <c r="AK147" i="5"/>
  <c r="AL147" i="5" s="1"/>
  <c r="AM147" i="5" s="1"/>
  <c r="BB147" i="5"/>
  <c r="CK147" i="5"/>
  <c r="U148" i="5"/>
  <c r="V148" i="5"/>
  <c r="W148" i="5"/>
  <c r="AJ148" i="5"/>
  <c r="AK148" i="5"/>
  <c r="AL148" i="5"/>
  <c r="AM148" i="5" s="1"/>
  <c r="BB148" i="5"/>
  <c r="CK148" i="5"/>
  <c r="U149" i="5"/>
  <c r="V149" i="5"/>
  <c r="AJ149" i="5"/>
  <c r="AL149" i="5" s="1"/>
  <c r="AK149" i="5"/>
  <c r="AM149" i="5"/>
  <c r="BB149" i="5"/>
  <c r="CK149" i="5"/>
  <c r="U150" i="5"/>
  <c r="W150" i="5" s="1"/>
  <c r="V150" i="5"/>
  <c r="AJ150" i="5"/>
  <c r="AK150" i="5"/>
  <c r="AL150" i="5"/>
  <c r="AM150" i="5" s="1"/>
  <c r="BB150" i="5"/>
  <c r="CK150" i="5"/>
  <c r="U151" i="5"/>
  <c r="V151" i="5"/>
  <c r="W151" i="5" s="1"/>
  <c r="AJ151" i="5"/>
  <c r="AK151" i="5"/>
  <c r="AL151" i="5" s="1"/>
  <c r="AM151" i="5" s="1"/>
  <c r="BB151" i="5"/>
  <c r="CK151" i="5"/>
  <c r="U152" i="5"/>
  <c r="V152" i="5"/>
  <c r="W152" i="5"/>
  <c r="AJ152" i="5"/>
  <c r="AK152" i="5"/>
  <c r="AL152" i="5"/>
  <c r="AM152" i="5" s="1"/>
  <c r="BB152" i="5"/>
  <c r="CK152" i="5"/>
  <c r="U153" i="5"/>
  <c r="W153" i="5" s="1"/>
  <c r="V153" i="5"/>
  <c r="AJ153" i="5"/>
  <c r="AL153" i="5" s="1"/>
  <c r="AK153" i="5"/>
  <c r="AM153" i="5"/>
  <c r="BB153" i="5"/>
  <c r="CK153" i="5"/>
  <c r="U154" i="5"/>
  <c r="W154" i="5" s="1"/>
  <c r="V154" i="5"/>
  <c r="AJ154" i="5"/>
  <c r="AL154" i="5" s="1"/>
  <c r="AM154" i="5" s="1"/>
  <c r="AK154" i="5"/>
  <c r="BB154" i="5"/>
  <c r="CK154" i="5"/>
  <c r="U155" i="5"/>
  <c r="V155" i="5"/>
  <c r="W155" i="5" s="1"/>
  <c r="AJ155" i="5"/>
  <c r="AK155" i="5"/>
  <c r="AL155" i="5" s="1"/>
  <c r="AM155" i="5" s="1"/>
  <c r="BB155" i="5"/>
  <c r="CK155" i="5"/>
  <c r="U156" i="5"/>
  <c r="V156" i="5"/>
  <c r="W156" i="5"/>
  <c r="AJ156" i="5"/>
  <c r="AL156" i="5" s="1"/>
  <c r="AM156" i="5" s="1"/>
  <c r="AK156" i="5"/>
  <c r="BB156" i="5"/>
  <c r="CK156" i="5"/>
  <c r="U157" i="5"/>
  <c r="W157" i="5" s="1"/>
  <c r="V157" i="5"/>
  <c r="AJ157" i="5"/>
  <c r="AK157" i="5"/>
  <c r="BB157" i="5"/>
  <c r="CK157" i="5"/>
  <c r="U158" i="5"/>
  <c r="W158" i="5" s="1"/>
  <c r="V158" i="5"/>
  <c r="AJ158" i="5"/>
  <c r="AL158" i="5" s="1"/>
  <c r="AM158" i="5" s="1"/>
  <c r="AK158" i="5"/>
  <c r="BB158" i="5"/>
  <c r="CK158" i="5"/>
  <c r="U159" i="5"/>
  <c r="V159" i="5"/>
  <c r="W159" i="5" s="1"/>
  <c r="AJ159" i="5"/>
  <c r="AK159" i="5"/>
  <c r="AL159" i="5" s="1"/>
  <c r="AM159" i="5" s="1"/>
  <c r="BB159" i="5"/>
  <c r="CK159" i="5"/>
  <c r="U160" i="5"/>
  <c r="W160" i="5" s="1"/>
  <c r="V160" i="5"/>
  <c r="AJ160" i="5"/>
  <c r="AK160" i="5"/>
  <c r="AL160" i="5"/>
  <c r="AM160" i="5"/>
  <c r="BB160" i="5"/>
  <c r="CK160" i="5"/>
  <c r="U161" i="5"/>
  <c r="W161" i="5" s="1"/>
  <c r="V161" i="5"/>
  <c r="AJ161" i="5"/>
  <c r="AL161" i="5" s="1"/>
  <c r="AM161" i="5" s="1"/>
  <c r="AK161" i="5"/>
  <c r="BB161" i="5"/>
  <c r="CK161" i="5"/>
  <c r="U162" i="5"/>
  <c r="W162" i="5" s="1"/>
  <c r="V162" i="5"/>
  <c r="AJ162" i="5"/>
  <c r="AL162" i="5" s="1"/>
  <c r="AM162" i="5" s="1"/>
  <c r="AK162" i="5"/>
  <c r="BB162" i="5"/>
  <c r="CK162" i="5"/>
  <c r="U163" i="5"/>
  <c r="W163" i="5" s="1"/>
  <c r="V163" i="5"/>
  <c r="AJ163" i="5"/>
  <c r="AL163" i="5" s="1"/>
  <c r="AM163" i="5" s="1"/>
  <c r="AK163" i="5"/>
  <c r="BB163" i="5"/>
  <c r="CK163" i="5"/>
  <c r="U164" i="5"/>
  <c r="V164" i="5"/>
  <c r="W164" i="5"/>
  <c r="AJ164" i="5"/>
  <c r="AK164" i="5"/>
  <c r="AL164" i="5"/>
  <c r="AM164" i="5" s="1"/>
  <c r="BB164" i="5"/>
  <c r="CK164" i="5"/>
  <c r="U165" i="5"/>
  <c r="V165" i="5"/>
  <c r="W165" i="5"/>
  <c r="AJ165" i="5"/>
  <c r="AK165" i="5"/>
  <c r="AL165" i="5"/>
  <c r="AM165" i="5"/>
  <c r="BB165" i="5"/>
  <c r="CK165" i="5"/>
  <c r="U166" i="5"/>
  <c r="W166" i="5" s="1"/>
  <c r="V166" i="5"/>
  <c r="AJ166" i="5"/>
  <c r="AL166" i="5" s="1"/>
  <c r="AM166" i="5" s="1"/>
  <c r="AK166" i="5"/>
  <c r="BB166" i="5"/>
  <c r="CK166" i="5"/>
  <c r="U167" i="5"/>
  <c r="V167" i="5"/>
  <c r="W167" i="5" s="1"/>
  <c r="AJ167" i="5"/>
  <c r="AK167" i="5"/>
  <c r="AL167" i="5" s="1"/>
  <c r="AM167" i="5" s="1"/>
  <c r="BB167" i="5"/>
  <c r="CK167" i="5"/>
  <c r="U168" i="5"/>
  <c r="V168" i="5"/>
  <c r="W168" i="5"/>
  <c r="AJ168" i="5"/>
  <c r="AK168" i="5"/>
  <c r="AL168" i="5"/>
  <c r="AM168" i="5" s="1"/>
  <c r="BB168" i="5"/>
  <c r="CK168" i="5"/>
  <c r="U169" i="5"/>
  <c r="W169" i="5" s="1"/>
  <c r="V169" i="5"/>
  <c r="AJ169" i="5"/>
  <c r="AL169" i="5" s="1"/>
  <c r="AM169" i="5" s="1"/>
  <c r="AK169" i="5"/>
  <c r="BB169" i="5"/>
  <c r="CK169" i="5"/>
  <c r="U170" i="5"/>
  <c r="W170" i="5" s="1"/>
  <c r="V170" i="5"/>
  <c r="AJ170" i="5"/>
  <c r="AL170" i="5" s="1"/>
  <c r="AM170" i="5" s="1"/>
  <c r="AK170" i="5"/>
  <c r="BB170" i="5"/>
  <c r="CK170" i="5"/>
  <c r="U171" i="5"/>
  <c r="W171" i="5" s="1"/>
  <c r="V171" i="5"/>
  <c r="AJ171" i="5"/>
  <c r="AL171" i="5" s="1"/>
  <c r="AM171" i="5" s="1"/>
  <c r="AK171" i="5"/>
  <c r="BB171" i="5"/>
  <c r="CK171" i="5"/>
  <c r="U172" i="5"/>
  <c r="V172" i="5"/>
  <c r="W172" i="5"/>
  <c r="AJ172" i="5"/>
  <c r="AK172" i="5"/>
  <c r="AL172" i="5"/>
  <c r="AM172" i="5" s="1"/>
  <c r="BB172" i="5"/>
  <c r="CK172" i="5"/>
  <c r="U173" i="5"/>
  <c r="V173" i="5"/>
  <c r="W173" i="5"/>
  <c r="AJ173" i="5"/>
  <c r="AK173" i="5"/>
  <c r="AL173" i="5"/>
  <c r="AM173" i="5"/>
  <c r="BB173" i="5"/>
  <c r="CK173" i="5"/>
  <c r="U174" i="5"/>
  <c r="W174" i="5" s="1"/>
  <c r="V174" i="5"/>
  <c r="AJ174" i="5"/>
  <c r="AL174" i="5" s="1"/>
  <c r="AM174" i="5" s="1"/>
  <c r="AK174" i="5"/>
  <c r="BB174" i="5"/>
  <c r="CK174" i="5"/>
  <c r="B27" i="5"/>
  <c r="A23" i="5"/>
  <c r="D29" i="5"/>
  <c r="E30" i="5"/>
  <c r="E31" i="5"/>
  <c r="B23" i="5"/>
  <c r="F31" i="5"/>
  <c r="A32" i="5"/>
  <c r="B33" i="5"/>
  <c r="A34" i="5"/>
  <c r="A28" i="5"/>
  <c r="B32" i="5"/>
  <c r="C33" i="5"/>
  <c r="B34" i="5"/>
  <c r="A35" i="5"/>
  <c r="C23" i="5"/>
  <c r="C28" i="5"/>
  <c r="G31" i="5"/>
  <c r="C32" i="5"/>
  <c r="A30" i="5"/>
  <c r="A31" i="5"/>
  <c r="D32" i="5"/>
  <c r="B30" i="5"/>
  <c r="B31" i="5"/>
  <c r="E32" i="5"/>
  <c r="B29" i="5"/>
  <c r="C30" i="5"/>
  <c r="C31" i="5"/>
  <c r="C37" i="5"/>
  <c r="C38" i="5"/>
  <c r="C39" i="5"/>
  <c r="D40" i="5"/>
  <c r="E41" i="5"/>
  <c r="F42" i="5"/>
  <c r="G43" i="5"/>
  <c r="AV22" i="5"/>
  <c r="E29" i="5"/>
  <c r="A33" i="5"/>
  <c r="G35" i="5"/>
  <c r="E36" i="5"/>
  <c r="G37" i="5"/>
  <c r="A38" i="5"/>
  <c r="O38" i="5"/>
  <c r="C29" i="5"/>
  <c r="D33" i="5"/>
  <c r="F36" i="5"/>
  <c r="H37" i="5"/>
  <c r="B38" i="5"/>
  <c r="F39" i="5"/>
  <c r="A40" i="5"/>
  <c r="O40" i="5"/>
  <c r="F41" i="5"/>
  <c r="N42" i="5"/>
  <c r="D28" i="5"/>
  <c r="F32" i="5"/>
  <c r="E33" i="5"/>
  <c r="C34" i="5"/>
  <c r="G36" i="5"/>
  <c r="AC37" i="5"/>
  <c r="D38" i="5"/>
  <c r="G39" i="5"/>
  <c r="B40" i="5"/>
  <c r="G41" i="5"/>
  <c r="A42" i="5"/>
  <c r="O42" i="5"/>
  <c r="F33" i="5"/>
  <c r="D34" i="5"/>
  <c r="D30" i="5"/>
  <c r="G28" i="5"/>
  <c r="H33" i="5"/>
  <c r="E34" i="5"/>
  <c r="B35" i="5"/>
  <c r="N36" i="5"/>
  <c r="AC36" i="5"/>
  <c r="D31" i="5"/>
  <c r="G34" i="5"/>
  <c r="C35" i="5"/>
  <c r="A36" i="5"/>
  <c r="O36" i="5"/>
  <c r="D37" i="5"/>
  <c r="D35" i="5"/>
  <c r="B36" i="5"/>
  <c r="E37" i="5"/>
  <c r="B39" i="5"/>
  <c r="G40" i="5"/>
  <c r="B41" i="5"/>
  <c r="E42" i="5"/>
  <c r="H43" i="5"/>
  <c r="A44" i="5"/>
  <c r="O44" i="5"/>
  <c r="A45" i="5"/>
  <c r="B46" i="5"/>
  <c r="O46" i="5"/>
  <c r="AC46" i="5"/>
  <c r="C47" i="5"/>
  <c r="D48" i="5"/>
  <c r="E49" i="5"/>
  <c r="F50" i="5"/>
  <c r="G51" i="5"/>
  <c r="H52" i="5"/>
  <c r="F35" i="5"/>
  <c r="C36" i="5"/>
  <c r="E38" i="5"/>
  <c r="D39" i="5"/>
  <c r="AB39" i="5"/>
  <c r="A41" i="5"/>
  <c r="B43" i="5"/>
  <c r="F44" i="5"/>
  <c r="AB44" i="5"/>
  <c r="H45" i="5"/>
  <c r="AC45" i="5"/>
  <c r="D46" i="5"/>
  <c r="H47" i="5"/>
  <c r="AB47" i="5"/>
  <c r="C48" i="5"/>
  <c r="G32" i="5"/>
  <c r="H36" i="5"/>
  <c r="A37" i="5"/>
  <c r="F38" i="5"/>
  <c r="E39" i="5"/>
  <c r="AC39" i="5"/>
  <c r="C40" i="5"/>
  <c r="AB40" i="5"/>
  <c r="C41" i="5"/>
  <c r="AB41" i="5"/>
  <c r="C43" i="5"/>
  <c r="G44" i="5"/>
  <c r="AC44" i="5"/>
  <c r="O45" i="5"/>
  <c r="E46" i="5"/>
  <c r="B37" i="5"/>
  <c r="G38" i="5"/>
  <c r="H39" i="5"/>
  <c r="E40" i="5"/>
  <c r="AC40" i="5"/>
  <c r="D41" i="5"/>
  <c r="AC41" i="5"/>
  <c r="B42" i="5"/>
  <c r="D43" i="5"/>
  <c r="N44" i="5"/>
  <c r="B45" i="5"/>
  <c r="F46" i="5"/>
  <c r="A47" i="5"/>
  <c r="O47" i="5"/>
  <c r="F48" i="5"/>
  <c r="F37" i="5"/>
  <c r="N38" i="5"/>
  <c r="N39" i="5"/>
  <c r="F40" i="5"/>
  <c r="H41" i="5"/>
  <c r="O37" i="5"/>
  <c r="O39" i="5"/>
  <c r="H40" i="5"/>
  <c r="N41" i="5"/>
  <c r="AB36" i="5"/>
  <c r="N40" i="5"/>
  <c r="O41" i="5"/>
  <c r="G42" i="5"/>
  <c r="AC42" i="5"/>
  <c r="AB38" i="5"/>
  <c r="H42" i="5"/>
  <c r="O43" i="5"/>
  <c r="D44" i="5"/>
  <c r="F45" i="5"/>
  <c r="A46" i="5"/>
  <c r="F47" i="5"/>
  <c r="A48" i="5"/>
  <c r="O48" i="5"/>
  <c r="F49" i="5"/>
  <c r="N50" i="5"/>
  <c r="AB50" i="5"/>
  <c r="B51" i="5"/>
  <c r="D52" i="5"/>
  <c r="A53" i="5"/>
  <c r="N53" i="5"/>
  <c r="AB53" i="5"/>
  <c r="B54" i="5"/>
  <c r="O54" i="5"/>
  <c r="AC54" i="5"/>
  <c r="C55" i="5"/>
  <c r="D56" i="5"/>
  <c r="E57" i="5"/>
  <c r="F43" i="5"/>
  <c r="C45" i="5"/>
  <c r="N47" i="5"/>
  <c r="G48" i="5"/>
  <c r="AC48" i="5"/>
  <c r="D49" i="5"/>
  <c r="O50" i="5"/>
  <c r="C51" i="5"/>
  <c r="G52" i="5"/>
  <c r="AC52" i="5"/>
  <c r="E53" i="5"/>
  <c r="N43" i="5"/>
  <c r="D45" i="5"/>
  <c r="C46" i="5"/>
  <c r="AB46" i="5"/>
  <c r="H48" i="5"/>
  <c r="G49" i="5"/>
  <c r="E45" i="5"/>
  <c r="G46" i="5"/>
  <c r="N48" i="5"/>
  <c r="H49" i="5"/>
  <c r="AB49" i="5"/>
  <c r="B50" i="5"/>
  <c r="E51" i="5"/>
  <c r="O52" i="5"/>
  <c r="G53" i="5"/>
  <c r="C54" i="5"/>
  <c r="G55" i="5"/>
  <c r="H34" i="5"/>
  <c r="N37" i="5"/>
  <c r="AC38" i="5"/>
  <c r="B44" i="5"/>
  <c r="N46" i="5"/>
  <c r="B47" i="5"/>
  <c r="A39" i="5"/>
  <c r="C42" i="5"/>
  <c r="AB43" i="5"/>
  <c r="C44" i="5"/>
  <c r="D47" i="5"/>
  <c r="AC35" i="5"/>
  <c r="D42" i="5"/>
  <c r="A43" i="5"/>
  <c r="AC43" i="5"/>
  <c r="E44" i="5"/>
  <c r="E47" i="5"/>
  <c r="AC47" i="5"/>
  <c r="B48" i="5"/>
  <c r="B49" i="5"/>
  <c r="G50" i="5"/>
  <c r="O51" i="5"/>
  <c r="E52" i="5"/>
  <c r="C53" i="5"/>
  <c r="G54" i="5"/>
  <c r="B55" i="5"/>
  <c r="G56" i="5"/>
  <c r="B57" i="5"/>
  <c r="D58" i="5"/>
  <c r="E59" i="5"/>
  <c r="F60" i="5"/>
  <c r="G61" i="5"/>
  <c r="H62" i="5"/>
  <c r="F51" i="5"/>
  <c r="AC51" i="5"/>
  <c r="D54" i="5"/>
  <c r="A55" i="5"/>
  <c r="A56" i="5"/>
  <c r="H57" i="5"/>
  <c r="AC57" i="5"/>
  <c r="B58" i="5"/>
  <c r="G59" i="5"/>
  <c r="A60" i="5"/>
  <c r="O60" i="5"/>
  <c r="AC60" i="5"/>
  <c r="C61" i="5"/>
  <c r="E62" i="5"/>
  <c r="D63" i="5"/>
  <c r="E64" i="5"/>
  <c r="F65" i="5"/>
  <c r="G66" i="5"/>
  <c r="A50" i="5"/>
  <c r="H51" i="5"/>
  <c r="E54" i="5"/>
  <c r="AB54" i="5"/>
  <c r="D55" i="5"/>
  <c r="B56" i="5"/>
  <c r="N57" i="5"/>
  <c r="C58" i="5"/>
  <c r="H59" i="5"/>
  <c r="AB59" i="5"/>
  <c r="B60" i="5"/>
  <c r="D61" i="5"/>
  <c r="F62" i="5"/>
  <c r="E63" i="5"/>
  <c r="F64" i="5"/>
  <c r="G65" i="5"/>
  <c r="H66" i="5"/>
  <c r="H46" i="5"/>
  <c r="G47" i="5"/>
  <c r="AB48" i="5"/>
  <c r="C50" i="5"/>
  <c r="AC50" i="5"/>
  <c r="N51" i="5"/>
  <c r="F54" i="5"/>
  <c r="E55" i="5"/>
  <c r="AB55" i="5"/>
  <c r="C56" i="5"/>
  <c r="O57" i="5"/>
  <c r="E58" i="5"/>
  <c r="N59" i="5"/>
  <c r="AC59" i="5"/>
  <c r="C60" i="5"/>
  <c r="E61" i="5"/>
  <c r="G62" i="5"/>
  <c r="AB62" i="5"/>
  <c r="F63" i="5"/>
  <c r="G64" i="5"/>
  <c r="AC49" i="5"/>
  <c r="D50" i="5"/>
  <c r="A52" i="5"/>
  <c r="B53" i="5"/>
  <c r="H54" i="5"/>
  <c r="F55" i="5"/>
  <c r="AC55" i="5"/>
  <c r="E56" i="5"/>
  <c r="A57" i="5"/>
  <c r="F58" i="5"/>
  <c r="A59" i="5"/>
  <c r="O59" i="5"/>
  <c r="E43" i="5"/>
  <c r="G45" i="5"/>
  <c r="A49" i="5"/>
  <c r="E50" i="5"/>
  <c r="B52" i="5"/>
  <c r="AB52" i="5"/>
  <c r="D53" i="5"/>
  <c r="AC53" i="5"/>
  <c r="N54" i="5"/>
  <c r="H55" i="5"/>
  <c r="F56" i="5"/>
  <c r="AB56" i="5"/>
  <c r="C57" i="5"/>
  <c r="G58" i="5"/>
  <c r="B59" i="5"/>
  <c r="E60" i="5"/>
  <c r="C49" i="5"/>
  <c r="H50" i="5"/>
  <c r="C52" i="5"/>
  <c r="F53" i="5"/>
  <c r="N55" i="5"/>
  <c r="H56" i="5"/>
  <c r="AC56" i="5"/>
  <c r="D57" i="5"/>
  <c r="H58" i="5"/>
  <c r="AB58" i="5"/>
  <c r="C59" i="5"/>
  <c r="G60" i="5"/>
  <c r="E48" i="5"/>
  <c r="N49" i="5"/>
  <c r="A51" i="5"/>
  <c r="F52" i="5"/>
  <c r="H53" i="5"/>
  <c r="O55" i="5"/>
  <c r="N56" i="5"/>
  <c r="F57" i="5"/>
  <c r="N58" i="5"/>
  <c r="AC58" i="5"/>
  <c r="D59" i="5"/>
  <c r="H60" i="5"/>
  <c r="A61" i="5"/>
  <c r="O61" i="5"/>
  <c r="AC61" i="5"/>
  <c r="C62" i="5"/>
  <c r="B63" i="5"/>
  <c r="O63" i="5"/>
  <c r="AC63" i="5"/>
  <c r="C64" i="5"/>
  <c r="D65" i="5"/>
  <c r="E66" i="5"/>
  <c r="F67" i="5"/>
  <c r="G68" i="5"/>
  <c r="H69" i="5"/>
  <c r="A70" i="5"/>
  <c r="N70" i="5"/>
  <c r="AB70" i="5"/>
  <c r="B71" i="5"/>
  <c r="O71" i="5"/>
  <c r="AC71" i="5"/>
  <c r="C72" i="5"/>
  <c r="D73" i="5"/>
  <c r="E74" i="5"/>
  <c r="F75" i="5"/>
  <c r="G76" i="5"/>
  <c r="H77" i="5"/>
  <c r="A78" i="5"/>
  <c r="N78" i="5"/>
  <c r="AB78" i="5"/>
  <c r="B79" i="5"/>
  <c r="O79" i="5"/>
  <c r="AC79" i="5"/>
  <c r="C80" i="5"/>
  <c r="D81" i="5"/>
  <c r="E82" i="5"/>
  <c r="A54" i="5"/>
  <c r="A58" i="5"/>
  <c r="D60" i="5"/>
  <c r="O62" i="5"/>
  <c r="A64" i="5"/>
  <c r="N66" i="5"/>
  <c r="C67" i="5"/>
  <c r="E68" i="5"/>
  <c r="G69" i="5"/>
  <c r="AB69" i="5"/>
  <c r="B70" i="5"/>
  <c r="F71" i="5"/>
  <c r="A72" i="5"/>
  <c r="O72" i="5"/>
  <c r="F73" i="5"/>
  <c r="A74" i="5"/>
  <c r="O74" i="5"/>
  <c r="D75" i="5"/>
  <c r="O49" i="5"/>
  <c r="AB51" i="5"/>
  <c r="O58" i="5"/>
  <c r="F59" i="5"/>
  <c r="N60" i="5"/>
  <c r="B64" i="5"/>
  <c r="A65" i="5"/>
  <c r="O66" i="5"/>
  <c r="D67" i="5"/>
  <c r="F68" i="5"/>
  <c r="N69" i="5"/>
  <c r="AC69" i="5"/>
  <c r="C70" i="5"/>
  <c r="G71" i="5"/>
  <c r="B72" i="5"/>
  <c r="G73" i="5"/>
  <c r="B74" i="5"/>
  <c r="E75" i="5"/>
  <c r="H76" i="5"/>
  <c r="N52" i="5"/>
  <c r="G57" i="5"/>
  <c r="A63" i="5"/>
  <c r="D64" i="5"/>
  <c r="AB64" i="5"/>
  <c r="B65" i="5"/>
  <c r="E67" i="5"/>
  <c r="H68" i="5"/>
  <c r="A69" i="5"/>
  <c r="O69" i="5"/>
  <c r="D70" i="5"/>
  <c r="H71" i="5"/>
  <c r="AB71" i="5"/>
  <c r="D72" i="5"/>
  <c r="H73" i="5"/>
  <c r="AB73" i="5"/>
  <c r="C74" i="5"/>
  <c r="G75" i="5"/>
  <c r="N76" i="5"/>
  <c r="AB76" i="5"/>
  <c r="O56" i="5"/>
  <c r="C63" i="5"/>
  <c r="AB63" i="5"/>
  <c r="H64" i="5"/>
  <c r="AC64" i="5"/>
  <c r="C65" i="5"/>
  <c r="A66" i="5"/>
  <c r="G67" i="5"/>
  <c r="N68" i="5"/>
  <c r="B61" i="5"/>
  <c r="AB61" i="5"/>
  <c r="A62" i="5"/>
  <c r="G63" i="5"/>
  <c r="N64" i="5"/>
  <c r="E65" i="5"/>
  <c r="B66" i="5"/>
  <c r="H67" i="5"/>
  <c r="A68" i="5"/>
  <c r="O68" i="5"/>
  <c r="AC68" i="5"/>
  <c r="O53" i="5"/>
  <c r="AB57" i="5"/>
  <c r="AB60" i="5"/>
  <c r="F61" i="5"/>
  <c r="B62" i="5"/>
  <c r="AC62" i="5"/>
  <c r="H63" i="5"/>
  <c r="O64" i="5"/>
  <c r="H65" i="5"/>
  <c r="AB65" i="5"/>
  <c r="C66" i="5"/>
  <c r="N67" i="5"/>
  <c r="AB67" i="5"/>
  <c r="B68" i="5"/>
  <c r="D69" i="5"/>
  <c r="G70" i="5"/>
  <c r="C71" i="5"/>
  <c r="D51" i="5"/>
  <c r="H61" i="5"/>
  <c r="D62" i="5"/>
  <c r="N63" i="5"/>
  <c r="N65" i="5"/>
  <c r="AC65" i="5"/>
  <c r="D66" i="5"/>
  <c r="AB66" i="5"/>
  <c r="A67" i="5"/>
  <c r="O67" i="5"/>
  <c r="AC67" i="5"/>
  <c r="C68" i="5"/>
  <c r="E69" i="5"/>
  <c r="H70" i="5"/>
  <c r="AC70" i="5"/>
  <c r="D71" i="5"/>
  <c r="H72" i="5"/>
  <c r="AB72" i="5"/>
  <c r="C73" i="5"/>
  <c r="H74" i="5"/>
  <c r="AB74" i="5"/>
  <c r="B75" i="5"/>
  <c r="D76" i="5"/>
  <c r="F77" i="5"/>
  <c r="O78" i="5"/>
  <c r="E79" i="5"/>
  <c r="N80" i="5"/>
  <c r="AC80" i="5"/>
  <c r="E81" i="5"/>
  <c r="N82" i="5"/>
  <c r="AC82" i="5"/>
  <c r="C83" i="5"/>
  <c r="D84" i="5"/>
  <c r="E85" i="5"/>
  <c r="F86" i="5"/>
  <c r="G87" i="5"/>
  <c r="H88" i="5"/>
  <c r="A89" i="5"/>
  <c r="N89" i="5"/>
  <c r="AB89" i="5"/>
  <c r="B90" i="5"/>
  <c r="O90" i="5"/>
  <c r="AC90" i="5"/>
  <c r="C91" i="5"/>
  <c r="D92" i="5"/>
  <c r="E93" i="5"/>
  <c r="N61" i="5"/>
  <c r="F66" i="5"/>
  <c r="O70" i="5"/>
  <c r="E72" i="5"/>
  <c r="E73" i="5"/>
  <c r="D74" i="5"/>
  <c r="C75" i="5"/>
  <c r="AB75" i="5"/>
  <c r="C76" i="5"/>
  <c r="AC76" i="5"/>
  <c r="O77" i="5"/>
  <c r="D78" i="5"/>
  <c r="D80" i="5"/>
  <c r="O81" i="5"/>
  <c r="C82" i="5"/>
  <c r="N83" i="5"/>
  <c r="AC83" i="5"/>
  <c r="E84" i="5"/>
  <c r="N85" i="5"/>
  <c r="AC85" i="5"/>
  <c r="C86" i="5"/>
  <c r="E87" i="5"/>
  <c r="G88" i="5"/>
  <c r="AB88" i="5"/>
  <c r="O65" i="5"/>
  <c r="F72" i="5"/>
  <c r="N73" i="5"/>
  <c r="F74" i="5"/>
  <c r="H75" i="5"/>
  <c r="AC75" i="5"/>
  <c r="E76" i="5"/>
  <c r="A77" i="5"/>
  <c r="E78" i="5"/>
  <c r="A79" i="5"/>
  <c r="E80" i="5"/>
  <c r="A81" i="5"/>
  <c r="D82" i="5"/>
  <c r="A83" i="5"/>
  <c r="O83" i="5"/>
  <c r="F84" i="5"/>
  <c r="A85" i="5"/>
  <c r="O85" i="5"/>
  <c r="D86" i="5"/>
  <c r="F87" i="5"/>
  <c r="N88" i="5"/>
  <c r="AC88" i="5"/>
  <c r="C89" i="5"/>
  <c r="G90" i="5"/>
  <c r="AB68" i="5"/>
  <c r="G72" i="5"/>
  <c r="O73" i="5"/>
  <c r="G74" i="5"/>
  <c r="N75" i="5"/>
  <c r="F76" i="5"/>
  <c r="B77" i="5"/>
  <c r="F78" i="5"/>
  <c r="C79" i="5"/>
  <c r="F80" i="5"/>
  <c r="B81" i="5"/>
  <c r="F82" i="5"/>
  <c r="B83" i="5"/>
  <c r="G84" i="5"/>
  <c r="B85" i="5"/>
  <c r="E86" i="5"/>
  <c r="H87" i="5"/>
  <c r="A88" i="5"/>
  <c r="O88" i="5"/>
  <c r="D89" i="5"/>
  <c r="H90" i="5"/>
  <c r="AB90" i="5"/>
  <c r="D91" i="5"/>
  <c r="H92" i="5"/>
  <c r="AB92" i="5"/>
  <c r="AC66" i="5"/>
  <c r="B69" i="5"/>
  <c r="A71" i="5"/>
  <c r="N72" i="5"/>
  <c r="N74" i="5"/>
  <c r="O75" i="5"/>
  <c r="O76" i="5"/>
  <c r="C77" i="5"/>
  <c r="G78" i="5"/>
  <c r="AC78" i="5"/>
  <c r="D79" i="5"/>
  <c r="G80" i="5"/>
  <c r="AB80" i="5"/>
  <c r="C81" i="5"/>
  <c r="G82" i="5"/>
  <c r="AB82" i="5"/>
  <c r="C69" i="5"/>
  <c r="E71" i="5"/>
  <c r="D77" i="5"/>
  <c r="H78" i="5"/>
  <c r="F79" i="5"/>
  <c r="H80" i="5"/>
  <c r="F81" i="5"/>
  <c r="H82" i="5"/>
  <c r="N62" i="5"/>
  <c r="F69" i="5"/>
  <c r="N71" i="5"/>
  <c r="E77" i="5"/>
  <c r="G79" i="5"/>
  <c r="O80" i="5"/>
  <c r="G81" i="5"/>
  <c r="O82" i="5"/>
  <c r="F83" i="5"/>
  <c r="A84" i="5"/>
  <c r="O84" i="5"/>
  <c r="F85" i="5"/>
  <c r="B67" i="5"/>
  <c r="D68" i="5"/>
  <c r="E70" i="5"/>
  <c r="A73" i="5"/>
  <c r="AC73" i="5"/>
  <c r="A76" i="5"/>
  <c r="G77" i="5"/>
  <c r="AB77" i="5"/>
  <c r="B78" i="5"/>
  <c r="H79" i="5"/>
  <c r="AB79" i="5"/>
  <c r="A80" i="5"/>
  <c r="H81" i="5"/>
  <c r="AB81" i="5"/>
  <c r="A82" i="5"/>
  <c r="G83" i="5"/>
  <c r="B84" i="5"/>
  <c r="G85" i="5"/>
  <c r="A86" i="5"/>
  <c r="O86" i="5"/>
  <c r="AC86" i="5"/>
  <c r="C87" i="5"/>
  <c r="E88" i="5"/>
  <c r="H89" i="5"/>
  <c r="AC89" i="5"/>
  <c r="D90" i="5"/>
  <c r="H91" i="5"/>
  <c r="AB91" i="5"/>
  <c r="C92" i="5"/>
  <c r="H93" i="5"/>
  <c r="AB93" i="5"/>
  <c r="D94" i="5"/>
  <c r="E95" i="5"/>
  <c r="F96" i="5"/>
  <c r="G97" i="5"/>
  <c r="H98" i="5"/>
  <c r="A99" i="5"/>
  <c r="N99" i="5"/>
  <c r="AB99" i="5"/>
  <c r="B100" i="5"/>
  <c r="O100" i="5"/>
  <c r="AC100" i="5"/>
  <c r="C101" i="5"/>
  <c r="D102" i="5"/>
  <c r="E103" i="5"/>
  <c r="F104" i="5"/>
  <c r="G105" i="5"/>
  <c r="H106" i="5"/>
  <c r="A107" i="5"/>
  <c r="N107" i="5"/>
  <c r="AB107" i="5"/>
  <c r="F70" i="5"/>
  <c r="B76" i="5"/>
  <c r="AC77" i="5"/>
  <c r="B80" i="5"/>
  <c r="E83" i="5"/>
  <c r="N84" i="5"/>
  <c r="D85" i="5"/>
  <c r="N86" i="5"/>
  <c r="N87" i="5"/>
  <c r="E89" i="5"/>
  <c r="C90" i="5"/>
  <c r="A91" i="5"/>
  <c r="O92" i="5"/>
  <c r="O93" i="5"/>
  <c r="H94" i="5"/>
  <c r="AB94" i="5"/>
  <c r="C95" i="5"/>
  <c r="G96" i="5"/>
  <c r="N97" i="5"/>
  <c r="AB97" i="5"/>
  <c r="B98" i="5"/>
  <c r="E99" i="5"/>
  <c r="N100" i="5"/>
  <c r="E101" i="5"/>
  <c r="N102" i="5"/>
  <c r="AC102" i="5"/>
  <c r="D103" i="5"/>
  <c r="H104" i="5"/>
  <c r="N79" i="5"/>
  <c r="AC81" i="5"/>
  <c r="H83" i="5"/>
  <c r="H85" i="5"/>
  <c r="O87" i="5"/>
  <c r="B88" i="5"/>
  <c r="F89" i="5"/>
  <c r="E90" i="5"/>
  <c r="B91" i="5"/>
  <c r="A93" i="5"/>
  <c r="N94" i="5"/>
  <c r="AC94" i="5"/>
  <c r="D95" i="5"/>
  <c r="H96" i="5"/>
  <c r="A97" i="5"/>
  <c r="O97" i="5"/>
  <c r="AC97" i="5"/>
  <c r="C98" i="5"/>
  <c r="F99" i="5"/>
  <c r="A100" i="5"/>
  <c r="F101" i="5"/>
  <c r="A102" i="5"/>
  <c r="O102" i="5"/>
  <c r="F103" i="5"/>
  <c r="N104" i="5"/>
  <c r="AB104" i="5"/>
  <c r="B105" i="5"/>
  <c r="C88" i="5"/>
  <c r="G89" i="5"/>
  <c r="F90" i="5"/>
  <c r="E91" i="5"/>
  <c r="A92" i="5"/>
  <c r="B93" i="5"/>
  <c r="A94" i="5"/>
  <c r="O94" i="5"/>
  <c r="F95" i="5"/>
  <c r="N96" i="5"/>
  <c r="AB96" i="5"/>
  <c r="AC74" i="5"/>
  <c r="A75" i="5"/>
  <c r="C78" i="5"/>
  <c r="D88" i="5"/>
  <c r="O89" i="5"/>
  <c r="N90" i="5"/>
  <c r="F91" i="5"/>
  <c r="AC91" i="5"/>
  <c r="B92" i="5"/>
  <c r="C93" i="5"/>
  <c r="B94" i="5"/>
  <c r="AB84" i="5"/>
  <c r="F88" i="5"/>
  <c r="G91" i="5"/>
  <c r="E92" i="5"/>
  <c r="D93" i="5"/>
  <c r="C94" i="5"/>
  <c r="H95" i="5"/>
  <c r="AC72" i="5"/>
  <c r="B73" i="5"/>
  <c r="N77" i="5"/>
  <c r="B82" i="5"/>
  <c r="AB83" i="5"/>
  <c r="AC84" i="5"/>
  <c r="AB85" i="5"/>
  <c r="B86" i="5"/>
  <c r="AB86" i="5"/>
  <c r="A87" i="5"/>
  <c r="N91" i="5"/>
  <c r="F92" i="5"/>
  <c r="AC92" i="5"/>
  <c r="F93" i="5"/>
  <c r="E94" i="5"/>
  <c r="N95" i="5"/>
  <c r="AC95" i="5"/>
  <c r="C96" i="5"/>
  <c r="E97" i="5"/>
  <c r="G98" i="5"/>
  <c r="AB98" i="5"/>
  <c r="B99" i="5"/>
  <c r="F100" i="5"/>
  <c r="A101" i="5"/>
  <c r="O101" i="5"/>
  <c r="N81" i="5"/>
  <c r="C84" i="5"/>
  <c r="G86" i="5"/>
  <c r="B87" i="5"/>
  <c r="AB87" i="5"/>
  <c r="O91" i="5"/>
  <c r="G92" i="5"/>
  <c r="G93" i="5"/>
  <c r="AC93" i="5"/>
  <c r="F94" i="5"/>
  <c r="A95" i="5"/>
  <c r="O95" i="5"/>
  <c r="D96" i="5"/>
  <c r="F97" i="5"/>
  <c r="N98" i="5"/>
  <c r="AC98" i="5"/>
  <c r="C99" i="5"/>
  <c r="G100" i="5"/>
  <c r="B101" i="5"/>
  <c r="G102" i="5"/>
  <c r="B103" i="5"/>
  <c r="E104" i="5"/>
  <c r="H105" i="5"/>
  <c r="A106" i="5"/>
  <c r="O106" i="5"/>
  <c r="D107" i="5"/>
  <c r="H108" i="5"/>
  <c r="A109" i="5"/>
  <c r="N109" i="5"/>
  <c r="AB109" i="5"/>
  <c r="B110" i="5"/>
  <c r="O110" i="5"/>
  <c r="AC110" i="5"/>
  <c r="C111" i="5"/>
  <c r="D87" i="5"/>
  <c r="B89" i="5"/>
  <c r="B95" i="5"/>
  <c r="AC96" i="5"/>
  <c r="H97" i="5"/>
  <c r="H100" i="5"/>
  <c r="H101" i="5"/>
  <c r="F102" i="5"/>
  <c r="H103" i="5"/>
  <c r="AC103" i="5"/>
  <c r="A104" i="5"/>
  <c r="A105" i="5"/>
  <c r="E106" i="5"/>
  <c r="G108" i="5"/>
  <c r="AB108" i="5"/>
  <c r="B109" i="5"/>
  <c r="F110" i="5"/>
  <c r="A111" i="5"/>
  <c r="O111" i="5"/>
  <c r="E112" i="5"/>
  <c r="F113" i="5"/>
  <c r="G114" i="5"/>
  <c r="H115" i="5"/>
  <c r="A116" i="5"/>
  <c r="N116" i="5"/>
  <c r="AB116" i="5"/>
  <c r="B117" i="5"/>
  <c r="O117" i="5"/>
  <c r="AC117" i="5"/>
  <c r="G95" i="5"/>
  <c r="A96" i="5"/>
  <c r="N101" i="5"/>
  <c r="H102" i="5"/>
  <c r="N103" i="5"/>
  <c r="B104" i="5"/>
  <c r="C105" i="5"/>
  <c r="F106" i="5"/>
  <c r="AB106" i="5"/>
  <c r="B107" i="5"/>
  <c r="N108" i="5"/>
  <c r="AC108" i="5"/>
  <c r="C109" i="5"/>
  <c r="G110" i="5"/>
  <c r="B111" i="5"/>
  <c r="F112" i="5"/>
  <c r="G113" i="5"/>
  <c r="H114" i="5"/>
  <c r="A115" i="5"/>
  <c r="N115" i="5"/>
  <c r="AB115" i="5"/>
  <c r="B116" i="5"/>
  <c r="O116" i="5"/>
  <c r="AC116" i="5"/>
  <c r="C117" i="5"/>
  <c r="D118" i="5"/>
  <c r="D83" i="5"/>
  <c r="B96" i="5"/>
  <c r="A98" i="5"/>
  <c r="O103" i="5"/>
  <c r="C104" i="5"/>
  <c r="H84" i="5"/>
  <c r="AC87" i="5"/>
  <c r="E96" i="5"/>
  <c r="D98" i="5"/>
  <c r="D99" i="5"/>
  <c r="AC99" i="5"/>
  <c r="D104" i="5"/>
  <c r="AC104" i="5"/>
  <c r="E105" i="5"/>
  <c r="AB105" i="5"/>
  <c r="N106" i="5"/>
  <c r="E107" i="5"/>
  <c r="B108" i="5"/>
  <c r="C85" i="5"/>
  <c r="O96" i="5"/>
  <c r="E98" i="5"/>
  <c r="G99" i="5"/>
  <c r="G104" i="5"/>
  <c r="F105" i="5"/>
  <c r="AC105" i="5"/>
  <c r="F107" i="5"/>
  <c r="C108" i="5"/>
  <c r="F109" i="5"/>
  <c r="A110" i="5"/>
  <c r="F111" i="5"/>
  <c r="A112" i="5"/>
  <c r="N112" i="5"/>
  <c r="AB112" i="5"/>
  <c r="B113" i="5"/>
  <c r="O113" i="5"/>
  <c r="AC113" i="5"/>
  <c r="C114" i="5"/>
  <c r="D115" i="5"/>
  <c r="E116" i="5"/>
  <c r="A90" i="5"/>
  <c r="B97" i="5"/>
  <c r="F98" i="5"/>
  <c r="H99" i="5"/>
  <c r="C100" i="5"/>
  <c r="AB100" i="5"/>
  <c r="B102" i="5"/>
  <c r="A103" i="5"/>
  <c r="O104" i="5"/>
  <c r="N105" i="5"/>
  <c r="B106" i="5"/>
  <c r="G107" i="5"/>
  <c r="AC107" i="5"/>
  <c r="D108" i="5"/>
  <c r="G109" i="5"/>
  <c r="C110" i="5"/>
  <c r="G111" i="5"/>
  <c r="B112" i="5"/>
  <c r="O112" i="5"/>
  <c r="AC112" i="5"/>
  <c r="C113" i="5"/>
  <c r="D114" i="5"/>
  <c r="E115" i="5"/>
  <c r="F116" i="5"/>
  <c r="H86" i="5"/>
  <c r="N93" i="5"/>
  <c r="G94" i="5"/>
  <c r="AB95" i="5"/>
  <c r="C97" i="5"/>
  <c r="O98" i="5"/>
  <c r="O99" i="5"/>
  <c r="D100" i="5"/>
  <c r="D101" i="5"/>
  <c r="AB101" i="5"/>
  <c r="C102" i="5"/>
  <c r="AB102" i="5"/>
  <c r="C103" i="5"/>
  <c r="O105" i="5"/>
  <c r="C106" i="5"/>
  <c r="H107" i="5"/>
  <c r="E108" i="5"/>
  <c r="H109" i="5"/>
  <c r="AC109" i="5"/>
  <c r="D110" i="5"/>
  <c r="H111" i="5"/>
  <c r="AB111" i="5"/>
  <c r="C112" i="5"/>
  <c r="D113" i="5"/>
  <c r="E114" i="5"/>
  <c r="F115" i="5"/>
  <c r="G116" i="5"/>
  <c r="H117" i="5"/>
  <c r="A118" i="5"/>
  <c r="N118" i="5"/>
  <c r="AB118" i="5"/>
  <c r="B119" i="5"/>
  <c r="O119" i="5"/>
  <c r="AC101" i="5"/>
  <c r="O107" i="5"/>
  <c r="E109" i="5"/>
  <c r="N110" i="5"/>
  <c r="E113" i="5"/>
  <c r="B115" i="5"/>
  <c r="A117" i="5"/>
  <c r="B118" i="5"/>
  <c r="A119" i="5"/>
  <c r="D120" i="5"/>
  <c r="E121" i="5"/>
  <c r="F122" i="5"/>
  <c r="G123" i="5"/>
  <c r="H124" i="5"/>
  <c r="A125" i="5"/>
  <c r="N125" i="5"/>
  <c r="AB125" i="5"/>
  <c r="B126" i="5"/>
  <c r="O126" i="5"/>
  <c r="AC126" i="5"/>
  <c r="C127" i="5"/>
  <c r="D128" i="5"/>
  <c r="E129" i="5"/>
  <c r="F130" i="5"/>
  <c r="D106" i="5"/>
  <c r="O109" i="5"/>
  <c r="H113" i="5"/>
  <c r="C115" i="5"/>
  <c r="D117" i="5"/>
  <c r="C118" i="5"/>
  <c r="C119" i="5"/>
  <c r="E120" i="5"/>
  <c r="F121" i="5"/>
  <c r="G122" i="5"/>
  <c r="H123" i="5"/>
  <c r="A124" i="5"/>
  <c r="N124" i="5"/>
  <c r="AB124" i="5"/>
  <c r="B125" i="5"/>
  <c r="O125" i="5"/>
  <c r="AC125" i="5"/>
  <c r="C126" i="5"/>
  <c r="D127" i="5"/>
  <c r="E128" i="5"/>
  <c r="F129" i="5"/>
  <c r="E100" i="5"/>
  <c r="E102" i="5"/>
  <c r="G106" i="5"/>
  <c r="N113" i="5"/>
  <c r="AB114" i="5"/>
  <c r="G115" i="5"/>
  <c r="E117" i="5"/>
  <c r="AB117" i="5"/>
  <c r="E118" i="5"/>
  <c r="D119" i="5"/>
  <c r="F120" i="5"/>
  <c r="AB103" i="5"/>
  <c r="AB110" i="5"/>
  <c r="AC111" i="5"/>
  <c r="A114" i="5"/>
  <c r="AC114" i="5"/>
  <c r="O115" i="5"/>
  <c r="F117" i="5"/>
  <c r="F118" i="5"/>
  <c r="E119" i="5"/>
  <c r="G101" i="5"/>
  <c r="D112" i="5"/>
  <c r="B114" i="5"/>
  <c r="G117" i="5"/>
  <c r="G118" i="5"/>
  <c r="AC118" i="5"/>
  <c r="F119" i="5"/>
  <c r="H120" i="5"/>
  <c r="A121" i="5"/>
  <c r="N121" i="5"/>
  <c r="AB121" i="5"/>
  <c r="B122" i="5"/>
  <c r="O122" i="5"/>
  <c r="AC122" i="5"/>
  <c r="C123" i="5"/>
  <c r="D124" i="5"/>
  <c r="E125" i="5"/>
  <c r="F126" i="5"/>
  <c r="G127" i="5"/>
  <c r="H128" i="5"/>
  <c r="A129" i="5"/>
  <c r="N129" i="5"/>
  <c r="D97" i="5"/>
  <c r="AC106" i="5"/>
  <c r="A108" i="5"/>
  <c r="D111" i="5"/>
  <c r="G112" i="5"/>
  <c r="F114" i="5"/>
  <c r="C116" i="5"/>
  <c r="N117" i="5"/>
  <c r="H118" i="5"/>
  <c r="G119" i="5"/>
  <c r="A120" i="5"/>
  <c r="N120" i="5"/>
  <c r="AB120" i="5"/>
  <c r="B121" i="5"/>
  <c r="O121" i="5"/>
  <c r="AC121" i="5"/>
  <c r="C122" i="5"/>
  <c r="D123" i="5"/>
  <c r="E124" i="5"/>
  <c r="F125" i="5"/>
  <c r="G126" i="5"/>
  <c r="H127" i="5"/>
  <c r="A128" i="5"/>
  <c r="N128" i="5"/>
  <c r="AB128" i="5"/>
  <c r="B129" i="5"/>
  <c r="O129" i="5"/>
  <c r="N92" i="5"/>
  <c r="D105" i="5"/>
  <c r="F108" i="5"/>
  <c r="E110" i="5"/>
  <c r="E111" i="5"/>
  <c r="H112" i="5"/>
  <c r="N114" i="5"/>
  <c r="D116" i="5"/>
  <c r="O118" i="5"/>
  <c r="H119" i="5"/>
  <c r="AB119" i="5"/>
  <c r="B120" i="5"/>
  <c r="O120" i="5"/>
  <c r="AC120" i="5"/>
  <c r="C121" i="5"/>
  <c r="D122" i="5"/>
  <c r="E123" i="5"/>
  <c r="F124" i="5"/>
  <c r="G125" i="5"/>
  <c r="H126" i="5"/>
  <c r="A127" i="5"/>
  <c r="N127" i="5"/>
  <c r="AB127" i="5"/>
  <c r="B128" i="5"/>
  <c r="O128" i="5"/>
  <c r="AC128" i="5"/>
  <c r="C129" i="5"/>
  <c r="D130" i="5"/>
  <c r="O108" i="5"/>
  <c r="D109" i="5"/>
  <c r="A113" i="5"/>
  <c r="H122" i="5"/>
  <c r="C124" i="5"/>
  <c r="E127" i="5"/>
  <c r="H129" i="5"/>
  <c r="H130" i="5"/>
  <c r="AB130" i="5"/>
  <c r="E131" i="5"/>
  <c r="F132" i="5"/>
  <c r="G133" i="5"/>
  <c r="H134" i="5"/>
  <c r="A135" i="5"/>
  <c r="N135" i="5"/>
  <c r="AB135" i="5"/>
  <c r="B136" i="5"/>
  <c r="O136" i="5"/>
  <c r="AC136" i="5"/>
  <c r="C137" i="5"/>
  <c r="D138" i="5"/>
  <c r="E139" i="5"/>
  <c r="F140" i="5"/>
  <c r="G141" i="5"/>
  <c r="H142" i="5"/>
  <c r="G103" i="5"/>
  <c r="C107" i="5"/>
  <c r="H110" i="5"/>
  <c r="N119" i="5"/>
  <c r="C120" i="5"/>
  <c r="N122" i="5"/>
  <c r="AB123" i="5"/>
  <c r="G124" i="5"/>
  <c r="A126" i="5"/>
  <c r="AB126" i="5"/>
  <c r="F127" i="5"/>
  <c r="N130" i="5"/>
  <c r="AC130" i="5"/>
  <c r="F131" i="5"/>
  <c r="G132" i="5"/>
  <c r="H133" i="5"/>
  <c r="A134" i="5"/>
  <c r="N134" i="5"/>
  <c r="AB134" i="5"/>
  <c r="B135" i="5"/>
  <c r="O135" i="5"/>
  <c r="AC135" i="5"/>
  <c r="C136" i="5"/>
  <c r="D137" i="5"/>
  <c r="E138" i="5"/>
  <c r="F139" i="5"/>
  <c r="G140" i="5"/>
  <c r="H141" i="5"/>
  <c r="A142" i="5"/>
  <c r="N142" i="5"/>
  <c r="AB142" i="5"/>
  <c r="AC115" i="5"/>
  <c r="H116" i="5"/>
  <c r="G120" i="5"/>
  <c r="A123" i="5"/>
  <c r="AC123" i="5"/>
  <c r="O124" i="5"/>
  <c r="D126" i="5"/>
  <c r="O127" i="5"/>
  <c r="O130" i="5"/>
  <c r="G131" i="5"/>
  <c r="H132" i="5"/>
  <c r="N111" i="5"/>
  <c r="D121" i="5"/>
  <c r="B123" i="5"/>
  <c r="E126" i="5"/>
  <c r="C128" i="5"/>
  <c r="A130" i="5"/>
  <c r="H131" i="5"/>
  <c r="A132" i="5"/>
  <c r="N132" i="5"/>
  <c r="AB132" i="5"/>
  <c r="B133" i="5"/>
  <c r="AB113" i="5"/>
  <c r="AC119" i="5"/>
  <c r="G121" i="5"/>
  <c r="F123" i="5"/>
  <c r="C125" i="5"/>
  <c r="N126" i="5"/>
  <c r="F128" i="5"/>
  <c r="B130" i="5"/>
  <c r="A131" i="5"/>
  <c r="N131" i="5"/>
  <c r="AB131" i="5"/>
  <c r="B132" i="5"/>
  <c r="O132" i="5"/>
  <c r="AC132" i="5"/>
  <c r="C133" i="5"/>
  <c r="D134" i="5"/>
  <c r="E135" i="5"/>
  <c r="F136" i="5"/>
  <c r="G137" i="5"/>
  <c r="H138" i="5"/>
  <c r="A139" i="5"/>
  <c r="N139" i="5"/>
  <c r="AB139" i="5"/>
  <c r="B140" i="5"/>
  <c r="O140" i="5"/>
  <c r="AC140" i="5"/>
  <c r="C141" i="5"/>
  <c r="D142" i="5"/>
  <c r="O114" i="5"/>
  <c r="H121" i="5"/>
  <c r="N123" i="5"/>
  <c r="D125" i="5"/>
  <c r="G128" i="5"/>
  <c r="AB129" i="5"/>
  <c r="C130" i="5"/>
  <c r="B131" i="5"/>
  <c r="O131" i="5"/>
  <c r="AC131" i="5"/>
  <c r="C132" i="5"/>
  <c r="D133" i="5"/>
  <c r="E134" i="5"/>
  <c r="F135" i="5"/>
  <c r="G136" i="5"/>
  <c r="H137" i="5"/>
  <c r="A138" i="5"/>
  <c r="N138" i="5"/>
  <c r="AB138" i="5"/>
  <c r="B139" i="5"/>
  <c r="O139" i="5"/>
  <c r="AC139" i="5"/>
  <c r="C140" i="5"/>
  <c r="D141" i="5"/>
  <c r="E142" i="5"/>
  <c r="A122" i="5"/>
  <c r="AB122" i="5"/>
  <c r="O123" i="5"/>
  <c r="AC124" i="5"/>
  <c r="H125" i="5"/>
  <c r="AC127" i="5"/>
  <c r="D129" i="5"/>
  <c r="AC129" i="5"/>
  <c r="E130" i="5"/>
  <c r="C131" i="5"/>
  <c r="D132" i="5"/>
  <c r="E133" i="5"/>
  <c r="F134" i="5"/>
  <c r="G135" i="5"/>
  <c r="H136" i="5"/>
  <c r="A137" i="5"/>
  <c r="N137" i="5"/>
  <c r="AB137" i="5"/>
  <c r="B138" i="5"/>
  <c r="O138" i="5"/>
  <c r="AC138" i="5"/>
  <c r="C139" i="5"/>
  <c r="D140" i="5"/>
  <c r="E141" i="5"/>
  <c r="F142" i="5"/>
  <c r="N133" i="5"/>
  <c r="D135" i="5"/>
  <c r="G138" i="5"/>
  <c r="A141" i="5"/>
  <c r="AC141" i="5"/>
  <c r="O142" i="5"/>
  <c r="H143" i="5"/>
  <c r="A144" i="5"/>
  <c r="N144" i="5"/>
  <c r="AB144" i="5"/>
  <c r="B145" i="5"/>
  <c r="O145" i="5"/>
  <c r="AC145" i="5"/>
  <c r="C146" i="5"/>
  <c r="D147" i="5"/>
  <c r="E148" i="5"/>
  <c r="F149" i="5"/>
  <c r="G150" i="5"/>
  <c r="H151" i="5"/>
  <c r="A152" i="5"/>
  <c r="N152" i="5"/>
  <c r="AB152" i="5"/>
  <c r="B153" i="5"/>
  <c r="O153" i="5"/>
  <c r="AC153" i="5"/>
  <c r="C154" i="5"/>
  <c r="D155" i="5"/>
  <c r="E156" i="5"/>
  <c r="F157" i="5"/>
  <c r="G158" i="5"/>
  <c r="H159" i="5"/>
  <c r="A160" i="5"/>
  <c r="N160" i="5"/>
  <c r="O133" i="5"/>
  <c r="AC134" i="5"/>
  <c r="H135" i="5"/>
  <c r="AC137" i="5"/>
  <c r="D139" i="5"/>
  <c r="B141" i="5"/>
  <c r="A143" i="5"/>
  <c r="N143" i="5"/>
  <c r="AB143" i="5"/>
  <c r="B144" i="5"/>
  <c r="O144" i="5"/>
  <c r="AC144" i="5"/>
  <c r="C145" i="5"/>
  <c r="D146" i="5"/>
  <c r="B134" i="5"/>
  <c r="B137" i="5"/>
  <c r="G139" i="5"/>
  <c r="F141" i="5"/>
  <c r="B143" i="5"/>
  <c r="O143" i="5"/>
  <c r="AC143" i="5"/>
  <c r="C144" i="5"/>
  <c r="D145" i="5"/>
  <c r="E146" i="5"/>
  <c r="F147" i="5"/>
  <c r="G148" i="5"/>
  <c r="H149" i="5"/>
  <c r="A150" i="5"/>
  <c r="N150" i="5"/>
  <c r="AB150" i="5"/>
  <c r="B151" i="5"/>
  <c r="O151" i="5"/>
  <c r="AC151" i="5"/>
  <c r="C152" i="5"/>
  <c r="D153" i="5"/>
  <c r="E154" i="5"/>
  <c r="F155" i="5"/>
  <c r="G156" i="5"/>
  <c r="H157" i="5"/>
  <c r="A158" i="5"/>
  <c r="N158" i="5"/>
  <c r="AB158" i="5"/>
  <c r="B159" i="5"/>
  <c r="O159" i="5"/>
  <c r="AC159" i="5"/>
  <c r="C160" i="5"/>
  <c r="D161" i="5"/>
  <c r="C134" i="5"/>
  <c r="E137" i="5"/>
  <c r="H139" i="5"/>
  <c r="N141" i="5"/>
  <c r="C143" i="5"/>
  <c r="D144" i="5"/>
  <c r="E145" i="5"/>
  <c r="F146" i="5"/>
  <c r="B124" i="5"/>
  <c r="B127" i="5"/>
  <c r="AB133" i="5"/>
  <c r="G134" i="5"/>
  <c r="A136" i="5"/>
  <c r="AB136" i="5"/>
  <c r="F137" i="5"/>
  <c r="A140" i="5"/>
  <c r="AB140" i="5"/>
  <c r="O141" i="5"/>
  <c r="AC142" i="5"/>
  <c r="D143" i="5"/>
  <c r="E144" i="5"/>
  <c r="F145" i="5"/>
  <c r="G146" i="5"/>
  <c r="H147" i="5"/>
  <c r="A148" i="5"/>
  <c r="N148" i="5"/>
  <c r="AB148" i="5"/>
  <c r="B149" i="5"/>
  <c r="O149" i="5"/>
  <c r="AC149" i="5"/>
  <c r="C150" i="5"/>
  <c r="D151" i="5"/>
  <c r="E152" i="5"/>
  <c r="F153" i="5"/>
  <c r="G154" i="5"/>
  <c r="H155" i="5"/>
  <c r="A156" i="5"/>
  <c r="N156" i="5"/>
  <c r="AB156" i="5"/>
  <c r="D131" i="5"/>
  <c r="AC133" i="5"/>
  <c r="O134" i="5"/>
  <c r="D136" i="5"/>
  <c r="O137" i="5"/>
  <c r="E140" i="5"/>
  <c r="B142" i="5"/>
  <c r="E143" i="5"/>
  <c r="F144" i="5"/>
  <c r="G145" i="5"/>
  <c r="H146" i="5"/>
  <c r="A147" i="5"/>
  <c r="N147" i="5"/>
  <c r="AB147" i="5"/>
  <c r="B148" i="5"/>
  <c r="O148" i="5"/>
  <c r="AC148" i="5"/>
  <c r="C149" i="5"/>
  <c r="D150" i="5"/>
  <c r="E151" i="5"/>
  <c r="F152" i="5"/>
  <c r="G153" i="5"/>
  <c r="H154" i="5"/>
  <c r="A155" i="5"/>
  <c r="N155" i="5"/>
  <c r="AB155" i="5"/>
  <c r="B156" i="5"/>
  <c r="O156" i="5"/>
  <c r="AC156" i="5"/>
  <c r="E122" i="5"/>
  <c r="G130" i="5"/>
  <c r="E132" i="5"/>
  <c r="A133" i="5"/>
  <c r="E136" i="5"/>
  <c r="C138" i="5"/>
  <c r="H140" i="5"/>
  <c r="C142" i="5"/>
  <c r="F143" i="5"/>
  <c r="G144" i="5"/>
  <c r="H145" i="5"/>
  <c r="A146" i="5"/>
  <c r="N146" i="5"/>
  <c r="AB146" i="5"/>
  <c r="B147" i="5"/>
  <c r="O147" i="5"/>
  <c r="AC147" i="5"/>
  <c r="C148" i="5"/>
  <c r="D149" i="5"/>
  <c r="E150" i="5"/>
  <c r="F151" i="5"/>
  <c r="G152" i="5"/>
  <c r="H153" i="5"/>
  <c r="A154" i="5"/>
  <c r="N154" i="5"/>
  <c r="AB154" i="5"/>
  <c r="B155" i="5"/>
  <c r="O155" i="5"/>
  <c r="AC155" i="5"/>
  <c r="C156" i="5"/>
  <c r="D157" i="5"/>
  <c r="E158" i="5"/>
  <c r="F159" i="5"/>
  <c r="G160" i="5"/>
  <c r="B150" i="5"/>
  <c r="B152" i="5"/>
  <c r="AC152" i="5"/>
  <c r="N153" i="5"/>
  <c r="C155" i="5"/>
  <c r="O157" i="5"/>
  <c r="H158" i="5"/>
  <c r="E159" i="5"/>
  <c r="AB159" i="5"/>
  <c r="D160" i="5"/>
  <c r="A161" i="5"/>
  <c r="O161" i="5"/>
  <c r="AC161" i="5"/>
  <c r="C162" i="5"/>
  <c r="D163" i="5"/>
  <c r="E164" i="5"/>
  <c r="F165" i="5"/>
  <c r="G166" i="5"/>
  <c r="H167" i="5"/>
  <c r="A168" i="5"/>
  <c r="N168" i="5"/>
  <c r="AB168" i="5"/>
  <c r="B169" i="5"/>
  <c r="O169" i="5"/>
  <c r="AC169" i="5"/>
  <c r="C170" i="5"/>
  <c r="D171" i="5"/>
  <c r="E172" i="5"/>
  <c r="F173" i="5"/>
  <c r="G174" i="5"/>
  <c r="H165" i="5"/>
  <c r="N166" i="5"/>
  <c r="B167" i="5"/>
  <c r="C168" i="5"/>
  <c r="D169" i="5"/>
  <c r="G172" i="5"/>
  <c r="A174" i="5"/>
  <c r="O166" i="5"/>
  <c r="D168" i="5"/>
  <c r="F170" i="5"/>
  <c r="AB173" i="5"/>
  <c r="B174" i="5"/>
  <c r="F166" i="5"/>
  <c r="G167" i="5"/>
  <c r="O170" i="5"/>
  <c r="AB145" i="5"/>
  <c r="D148" i="5"/>
  <c r="F150" i="5"/>
  <c r="D152" i="5"/>
  <c r="E155" i="5"/>
  <c r="O158" i="5"/>
  <c r="G159" i="5"/>
  <c r="E160" i="5"/>
  <c r="B161" i="5"/>
  <c r="D162" i="5"/>
  <c r="E163" i="5"/>
  <c r="F164" i="5"/>
  <c r="G165" i="5"/>
  <c r="H166" i="5"/>
  <c r="A167" i="5"/>
  <c r="N167" i="5"/>
  <c r="AB167" i="5"/>
  <c r="B168" i="5"/>
  <c r="O168" i="5"/>
  <c r="AC168" i="5"/>
  <c r="C169" i="5"/>
  <c r="D170" i="5"/>
  <c r="E171" i="5"/>
  <c r="F172" i="5"/>
  <c r="G173" i="5"/>
  <c r="H174" i="5"/>
  <c r="E162" i="5"/>
  <c r="G164" i="5"/>
  <c r="A166" i="5"/>
  <c r="AB166" i="5"/>
  <c r="AC167" i="5"/>
  <c r="E170" i="5"/>
  <c r="F171" i="5"/>
  <c r="H173" i="5"/>
  <c r="AB174" i="5"/>
  <c r="AC166" i="5"/>
  <c r="H172" i="5"/>
  <c r="A173" i="5"/>
  <c r="O174" i="5"/>
  <c r="AB169" i="5"/>
  <c r="E173" i="5"/>
  <c r="F174" i="5"/>
  <c r="G129" i="5"/>
  <c r="N136" i="5"/>
  <c r="AB141" i="5"/>
  <c r="AC146" i="5"/>
  <c r="F148" i="5"/>
  <c r="H150" i="5"/>
  <c r="AB151" i="5"/>
  <c r="H152" i="5"/>
  <c r="AC154" i="5"/>
  <c r="G155" i="5"/>
  <c r="A157" i="5"/>
  <c r="N159" i="5"/>
  <c r="F160" i="5"/>
  <c r="AB160" i="5"/>
  <c r="C161" i="5"/>
  <c r="F163" i="5"/>
  <c r="O167" i="5"/>
  <c r="N174" i="5"/>
  <c r="E169" i="5"/>
  <c r="G171" i="5"/>
  <c r="N173" i="5"/>
  <c r="E165" i="5"/>
  <c r="N169" i="5"/>
  <c r="AC170" i="5"/>
  <c r="F133" i="5"/>
  <c r="N140" i="5"/>
  <c r="G142" i="5"/>
  <c r="H148" i="5"/>
  <c r="AB149" i="5"/>
  <c r="O150" i="5"/>
  <c r="A151" i="5"/>
  <c r="O152" i="5"/>
  <c r="B154" i="5"/>
  <c r="B157" i="5"/>
  <c r="H160" i="5"/>
  <c r="AC160" i="5"/>
  <c r="E161" i="5"/>
  <c r="F162" i="5"/>
  <c r="G163" i="5"/>
  <c r="H164" i="5"/>
  <c r="A165" i="5"/>
  <c r="N165" i="5"/>
  <c r="AB165" i="5"/>
  <c r="B166" i="5"/>
  <c r="C167" i="5"/>
  <c r="AC174" i="5"/>
  <c r="C163" i="5"/>
  <c r="A149" i="5"/>
  <c r="C151" i="5"/>
  <c r="D154" i="5"/>
  <c r="D156" i="5"/>
  <c r="C157" i="5"/>
  <c r="B158" i="5"/>
  <c r="O160" i="5"/>
  <c r="F161" i="5"/>
  <c r="G162" i="5"/>
  <c r="H163" i="5"/>
  <c r="A164" i="5"/>
  <c r="N164" i="5"/>
  <c r="AB164" i="5"/>
  <c r="B165" i="5"/>
  <c r="O165" i="5"/>
  <c r="AC165" i="5"/>
  <c r="C166" i="5"/>
  <c r="D167" i="5"/>
  <c r="E168" i="5"/>
  <c r="F169" i="5"/>
  <c r="G170" i="5"/>
  <c r="H171" i="5"/>
  <c r="A172" i="5"/>
  <c r="N172" i="5"/>
  <c r="AB172" i="5"/>
  <c r="B173" i="5"/>
  <c r="O173" i="5"/>
  <c r="AC173" i="5"/>
  <c r="C174" i="5"/>
  <c r="B160" i="5"/>
  <c r="AB161" i="5"/>
  <c r="O162" i="5"/>
  <c r="B170" i="5"/>
  <c r="C135" i="5"/>
  <c r="F138" i="5"/>
  <c r="A145" i="5"/>
  <c r="C147" i="5"/>
  <c r="E149" i="5"/>
  <c r="G151" i="5"/>
  <c r="A153" i="5"/>
  <c r="AB153" i="5"/>
  <c r="F154" i="5"/>
  <c r="F156" i="5"/>
  <c r="E157" i="5"/>
  <c r="AB157" i="5"/>
  <c r="C158" i="5"/>
  <c r="A159" i="5"/>
  <c r="G161" i="5"/>
  <c r="H162" i="5"/>
  <c r="A163" i="5"/>
  <c r="N163" i="5"/>
  <c r="AB163" i="5"/>
  <c r="B164" i="5"/>
  <c r="O164" i="5"/>
  <c r="AC164" i="5"/>
  <c r="C165" i="5"/>
  <c r="D166" i="5"/>
  <c r="E167" i="5"/>
  <c r="F168" i="5"/>
  <c r="G169" i="5"/>
  <c r="H170" i="5"/>
  <c r="A171" i="5"/>
  <c r="N171" i="5"/>
  <c r="AB171" i="5"/>
  <c r="B172" i="5"/>
  <c r="O172" i="5"/>
  <c r="AC172" i="5"/>
  <c r="C173" i="5"/>
  <c r="D174" i="5"/>
  <c r="AC150" i="5"/>
  <c r="N157" i="5"/>
  <c r="AC158" i="5"/>
  <c r="D159" i="5"/>
  <c r="AC162" i="5"/>
  <c r="A169" i="5"/>
  <c r="D172" i="5"/>
  <c r="H144" i="5"/>
  <c r="N145" i="5"/>
  <c r="B146" i="5"/>
  <c r="E147" i="5"/>
  <c r="G149" i="5"/>
  <c r="N151" i="5"/>
  <c r="C153" i="5"/>
  <c r="O154" i="5"/>
  <c r="H156" i="5"/>
  <c r="G157" i="5"/>
  <c r="AC157" i="5"/>
  <c r="D158" i="5"/>
  <c r="C159" i="5"/>
  <c r="H161" i="5"/>
  <c r="A162" i="5"/>
  <c r="N162" i="5"/>
  <c r="AB162" i="5"/>
  <c r="B163" i="5"/>
  <c r="O163" i="5"/>
  <c r="AC163" i="5"/>
  <c r="C164" i="5"/>
  <c r="D165" i="5"/>
  <c r="E166" i="5"/>
  <c r="F167" i="5"/>
  <c r="G168" i="5"/>
  <c r="H169" i="5"/>
  <c r="A170" i="5"/>
  <c r="N170" i="5"/>
  <c r="AB170" i="5"/>
  <c r="B171" i="5"/>
  <c r="O171" i="5"/>
  <c r="AC171" i="5"/>
  <c r="C172" i="5"/>
  <c r="D173" i="5"/>
  <c r="E174" i="5"/>
  <c r="G143" i="5"/>
  <c r="O146" i="5"/>
  <c r="G147" i="5"/>
  <c r="N149" i="5"/>
  <c r="E153" i="5"/>
  <c r="F158" i="5"/>
  <c r="N161" i="5"/>
  <c r="B162" i="5"/>
  <c r="D164" i="5"/>
  <c r="H168" i="5"/>
  <c r="C171" i="5"/>
  <c r="CJ171" i="5" l="1"/>
  <c r="BA171" i="5"/>
  <c r="AZ164" i="5"/>
  <c r="CI164" i="5"/>
  <c r="P161" i="5"/>
  <c r="BL158" i="5"/>
  <c r="CU158" i="5"/>
  <c r="P149" i="5"/>
  <c r="BV147" i="5"/>
  <c r="DE147" i="5"/>
  <c r="Q146" i="5"/>
  <c r="BV143" i="5"/>
  <c r="DE143" i="5"/>
  <c r="AZ173" i="5"/>
  <c r="CI173" i="5"/>
  <c r="BA172" i="5"/>
  <c r="CJ172" i="5"/>
  <c r="AE171" i="5"/>
  <c r="Q171" i="5"/>
  <c r="AD170" i="5"/>
  <c r="P170" i="5"/>
  <c r="CS170" i="5"/>
  <c r="DC170" i="5"/>
  <c r="DM170" i="5"/>
  <c r="BJ170" i="5"/>
  <c r="BV168" i="5"/>
  <c r="DE168" i="5"/>
  <c r="BL167" i="5"/>
  <c r="CU167" i="5"/>
  <c r="AZ165" i="5"/>
  <c r="CI165" i="5"/>
  <c r="BA164" i="5"/>
  <c r="CJ164" i="5"/>
  <c r="AE163" i="5"/>
  <c r="Q163" i="5"/>
  <c r="AD162" i="5"/>
  <c r="P162" i="5"/>
  <c r="CS162" i="5"/>
  <c r="DC162" i="5"/>
  <c r="DM162" i="5"/>
  <c r="BJ162" i="5"/>
  <c r="BA159" i="5"/>
  <c r="CJ159" i="5"/>
  <c r="AZ158" i="5"/>
  <c r="CI158" i="5"/>
  <c r="AE157" i="5"/>
  <c r="BV157" i="5"/>
  <c r="DE157" i="5"/>
  <c r="Q154" i="5"/>
  <c r="CJ153" i="5"/>
  <c r="BA153" i="5"/>
  <c r="P151" i="5"/>
  <c r="BV149" i="5"/>
  <c r="DE149" i="5"/>
  <c r="P145" i="5"/>
  <c r="AZ172" i="5"/>
  <c r="CI172" i="5"/>
  <c r="CS169" i="5"/>
  <c r="DC169" i="5"/>
  <c r="DM169" i="5"/>
  <c r="BJ169" i="5"/>
  <c r="AE162" i="5"/>
  <c r="AZ159" i="5"/>
  <c r="CI159" i="5"/>
  <c r="AE158" i="5"/>
  <c r="P157" i="5"/>
  <c r="AE150" i="5"/>
  <c r="AZ174" i="5"/>
  <c r="CI174" i="5"/>
  <c r="BA173" i="5"/>
  <c r="CJ173" i="5"/>
  <c r="AE172" i="5"/>
  <c r="Q172" i="5"/>
  <c r="AD171" i="5"/>
  <c r="AF171" i="5" s="1"/>
  <c r="P171" i="5"/>
  <c r="DM171" i="5"/>
  <c r="CS171" i="5"/>
  <c r="DC171" i="5"/>
  <c r="BJ171" i="5"/>
  <c r="BV169" i="5"/>
  <c r="DE169" i="5"/>
  <c r="BL168" i="5"/>
  <c r="CU168" i="5"/>
  <c r="CI166" i="5"/>
  <c r="AZ166" i="5"/>
  <c r="BA165" i="5"/>
  <c r="CJ165" i="5"/>
  <c r="AE164" i="5"/>
  <c r="Q164" i="5"/>
  <c r="AD163" i="5"/>
  <c r="AF163" i="5" s="1"/>
  <c r="P163" i="5"/>
  <c r="DC163" i="5"/>
  <c r="CS163" i="5"/>
  <c r="DM163" i="5"/>
  <c r="BJ163" i="5"/>
  <c r="BV161" i="5"/>
  <c r="DE161" i="5"/>
  <c r="BJ159" i="5"/>
  <c r="DC159" i="5"/>
  <c r="CS159" i="5"/>
  <c r="DM159" i="5"/>
  <c r="BA158" i="5"/>
  <c r="CJ158" i="5"/>
  <c r="AD157" i="5"/>
  <c r="BL156" i="5"/>
  <c r="CU156" i="5"/>
  <c r="BL154" i="5"/>
  <c r="CU154" i="5"/>
  <c r="AD153" i="5"/>
  <c r="DC153" i="5"/>
  <c r="DM153" i="5"/>
  <c r="BJ153" i="5"/>
  <c r="CS153" i="5"/>
  <c r="BV151" i="5"/>
  <c r="DE151" i="5"/>
  <c r="CJ147" i="5"/>
  <c r="BA147" i="5"/>
  <c r="CS145" i="5"/>
  <c r="DC145" i="5"/>
  <c r="DM145" i="5"/>
  <c r="BJ145" i="5"/>
  <c r="BL138" i="5"/>
  <c r="CU138" i="5"/>
  <c r="BA135" i="5"/>
  <c r="CJ135" i="5"/>
  <c r="Q162" i="5"/>
  <c r="AQ162" i="5" s="1"/>
  <c r="AS162" i="5" s="1"/>
  <c r="AD161" i="5"/>
  <c r="BA174" i="5"/>
  <c r="CJ174" i="5"/>
  <c r="AE173" i="5"/>
  <c r="Q173" i="5"/>
  <c r="AD172" i="5"/>
  <c r="P172" i="5"/>
  <c r="CS172" i="5"/>
  <c r="DC172" i="5"/>
  <c r="BJ172" i="5"/>
  <c r="DM172" i="5"/>
  <c r="BV170" i="5"/>
  <c r="DE170" i="5"/>
  <c r="CU169" i="5"/>
  <c r="BL169" i="5"/>
  <c r="CI167" i="5"/>
  <c r="AZ167" i="5"/>
  <c r="BA166" i="5"/>
  <c r="CJ166" i="5"/>
  <c r="AE165" i="5"/>
  <c r="Q165" i="5"/>
  <c r="AD164" i="5"/>
  <c r="P164" i="5"/>
  <c r="CS164" i="5"/>
  <c r="DC164" i="5"/>
  <c r="DM164" i="5"/>
  <c r="BJ164" i="5"/>
  <c r="DE162" i="5"/>
  <c r="BV162" i="5"/>
  <c r="CU161" i="5"/>
  <c r="BL161" i="5"/>
  <c r="Q160" i="5"/>
  <c r="CJ157" i="5"/>
  <c r="BA157" i="5"/>
  <c r="CI156" i="5"/>
  <c r="AZ156" i="5"/>
  <c r="CI154" i="5"/>
  <c r="AZ154" i="5"/>
  <c r="CJ151" i="5"/>
  <c r="BA151" i="5"/>
  <c r="DC149" i="5"/>
  <c r="BJ149" i="5"/>
  <c r="CS149" i="5"/>
  <c r="DM149" i="5"/>
  <c r="CJ163" i="5"/>
  <c r="BA163" i="5"/>
  <c r="AE174" i="5"/>
  <c r="BA167" i="5"/>
  <c r="CJ167" i="5"/>
  <c r="AD165" i="5"/>
  <c r="P165" i="5"/>
  <c r="DC165" i="5"/>
  <c r="DM165" i="5"/>
  <c r="BJ165" i="5"/>
  <c r="CS165" i="5"/>
  <c r="DE163" i="5"/>
  <c r="BV163" i="5"/>
  <c r="CU162" i="5"/>
  <c r="BL162" i="5"/>
  <c r="AE160" i="5"/>
  <c r="Q152" i="5"/>
  <c r="BJ151" i="5"/>
  <c r="CS151" i="5"/>
  <c r="DC151" i="5"/>
  <c r="DM151" i="5"/>
  <c r="Q150" i="5"/>
  <c r="AQ150" i="5" s="1"/>
  <c r="AS150" i="5" s="1"/>
  <c r="AD149" i="5"/>
  <c r="DE142" i="5"/>
  <c r="BV142" i="5"/>
  <c r="P140" i="5"/>
  <c r="CU133" i="5"/>
  <c r="BL133" i="5"/>
  <c r="AE170" i="5"/>
  <c r="P169" i="5"/>
  <c r="P173" i="5"/>
  <c r="DE171" i="5"/>
  <c r="BV171" i="5"/>
  <c r="P174" i="5"/>
  <c r="Q167" i="5"/>
  <c r="CU163" i="5"/>
  <c r="BL163" i="5"/>
  <c r="CJ161" i="5"/>
  <c r="BA161" i="5"/>
  <c r="AD160" i="5"/>
  <c r="AF160" i="5" s="1"/>
  <c r="CU160" i="5"/>
  <c r="BL160" i="5"/>
  <c r="P159" i="5"/>
  <c r="DC157" i="5"/>
  <c r="BJ157" i="5"/>
  <c r="CS157" i="5"/>
  <c r="DM157" i="5"/>
  <c r="BV155" i="5"/>
  <c r="DE155" i="5"/>
  <c r="AE154" i="5"/>
  <c r="AD151" i="5"/>
  <c r="BL148" i="5"/>
  <c r="CU148" i="5"/>
  <c r="AE146" i="5"/>
  <c r="AD141" i="5"/>
  <c r="P136" i="5"/>
  <c r="DE129" i="5"/>
  <c r="BV129" i="5"/>
  <c r="BL174" i="5"/>
  <c r="CU174" i="5"/>
  <c r="AD169" i="5"/>
  <c r="Q174" i="5"/>
  <c r="AQ174" i="5" s="1"/>
  <c r="AS174" i="5" s="1"/>
  <c r="DC173" i="5"/>
  <c r="BJ173" i="5"/>
  <c r="DM173" i="5"/>
  <c r="CS173" i="5"/>
  <c r="AE166" i="5"/>
  <c r="AD174" i="5"/>
  <c r="CU171" i="5"/>
  <c r="BL171" i="5"/>
  <c r="AE167" i="5"/>
  <c r="AD166" i="5"/>
  <c r="DM166" i="5"/>
  <c r="BJ166" i="5"/>
  <c r="DC166" i="5"/>
  <c r="CS166" i="5"/>
  <c r="DE164" i="5"/>
  <c r="BV164" i="5"/>
  <c r="DE173" i="5"/>
  <c r="BV173" i="5"/>
  <c r="CU172" i="5"/>
  <c r="BL172" i="5"/>
  <c r="CI170" i="5"/>
  <c r="AZ170" i="5"/>
  <c r="CJ169" i="5"/>
  <c r="BA169" i="5"/>
  <c r="AE168" i="5"/>
  <c r="Q168" i="5"/>
  <c r="AD167" i="5"/>
  <c r="P167" i="5"/>
  <c r="BJ167" i="5"/>
  <c r="DM167" i="5"/>
  <c r="CS167" i="5"/>
  <c r="DC167" i="5"/>
  <c r="DE165" i="5"/>
  <c r="BV165" i="5"/>
  <c r="CU164" i="5"/>
  <c r="BL164" i="5"/>
  <c r="CI162" i="5"/>
  <c r="AZ162" i="5"/>
  <c r="BV159" i="5"/>
  <c r="DE159" i="5"/>
  <c r="Q158" i="5"/>
  <c r="AQ158" i="5" s="1"/>
  <c r="AS158" i="5" s="1"/>
  <c r="CI152" i="5"/>
  <c r="AZ152" i="5"/>
  <c r="BL150" i="5"/>
  <c r="CU150" i="5"/>
  <c r="CI148" i="5"/>
  <c r="AZ148" i="5"/>
  <c r="AD145" i="5"/>
  <c r="Q170" i="5"/>
  <c r="BV167" i="5"/>
  <c r="DE167" i="5"/>
  <c r="BL166" i="5"/>
  <c r="CU166" i="5"/>
  <c r="AD173" i="5"/>
  <c r="CU170" i="5"/>
  <c r="BL170" i="5"/>
  <c r="CI168" i="5"/>
  <c r="AZ168" i="5"/>
  <c r="Q166" i="5"/>
  <c r="DM174" i="5"/>
  <c r="DC174" i="5"/>
  <c r="BJ174" i="5"/>
  <c r="CS174" i="5"/>
  <c r="DE172" i="5"/>
  <c r="BV172" i="5"/>
  <c r="CI169" i="5"/>
  <c r="AZ169" i="5"/>
  <c r="CJ168" i="5"/>
  <c r="BA168" i="5"/>
  <c r="P166" i="5"/>
  <c r="DE174" i="5"/>
  <c r="BV174" i="5"/>
  <c r="CU173" i="5"/>
  <c r="BL173" i="5"/>
  <c r="CI171" i="5"/>
  <c r="AZ171" i="5"/>
  <c r="CJ170" i="5"/>
  <c r="BA170" i="5"/>
  <c r="AE169" i="5"/>
  <c r="Q169" i="5"/>
  <c r="AQ169" i="5" s="1"/>
  <c r="AS169" i="5" s="1"/>
  <c r="AD168" i="5"/>
  <c r="AF168" i="5" s="1"/>
  <c r="P168" i="5"/>
  <c r="BJ168" i="5"/>
  <c r="CS168" i="5"/>
  <c r="DC168" i="5"/>
  <c r="DM168" i="5"/>
  <c r="DE166" i="5"/>
  <c r="BV166" i="5"/>
  <c r="CU165" i="5"/>
  <c r="BL165" i="5"/>
  <c r="AZ163" i="5"/>
  <c r="CI163" i="5"/>
  <c r="CJ162" i="5"/>
  <c r="BA162" i="5"/>
  <c r="AE161" i="5"/>
  <c r="Q161" i="5"/>
  <c r="AQ161" i="5" s="1"/>
  <c r="AS161" i="5" s="1"/>
  <c r="CS161" i="5"/>
  <c r="DC161" i="5"/>
  <c r="DM161" i="5"/>
  <c r="BJ161" i="5"/>
  <c r="CI160" i="5"/>
  <c r="AZ160" i="5"/>
  <c r="AD159" i="5"/>
  <c r="Q157" i="5"/>
  <c r="CJ155" i="5"/>
  <c r="BA155" i="5"/>
  <c r="P153" i="5"/>
  <c r="AE152" i="5"/>
  <c r="DE160" i="5"/>
  <c r="BV160" i="5"/>
  <c r="CU159" i="5"/>
  <c r="BL159" i="5"/>
  <c r="AZ157" i="5"/>
  <c r="CI157" i="5"/>
  <c r="BA156" i="5"/>
  <c r="CJ156" i="5"/>
  <c r="AE155" i="5"/>
  <c r="Q155" i="5"/>
  <c r="AD154" i="5"/>
  <c r="AF154" i="5" s="1"/>
  <c r="P154" i="5"/>
  <c r="CS154" i="5"/>
  <c r="DM154" i="5"/>
  <c r="BJ154" i="5"/>
  <c r="DC154" i="5"/>
  <c r="DE152" i="5"/>
  <c r="BV152" i="5"/>
  <c r="CU151" i="5"/>
  <c r="BL151" i="5"/>
  <c r="AZ149" i="5"/>
  <c r="CI149" i="5"/>
  <c r="BA148" i="5"/>
  <c r="CJ148" i="5"/>
  <c r="AE147" i="5"/>
  <c r="Q147" i="5"/>
  <c r="AD146" i="5"/>
  <c r="P146" i="5"/>
  <c r="CS146" i="5"/>
  <c r="DM146" i="5"/>
  <c r="BJ146" i="5"/>
  <c r="DC146" i="5"/>
  <c r="BV144" i="5"/>
  <c r="DE144" i="5"/>
  <c r="BL143" i="5"/>
  <c r="CU143" i="5"/>
  <c r="BA142" i="5"/>
  <c r="CJ142" i="5"/>
  <c r="CJ138" i="5"/>
  <c r="BA138" i="5"/>
  <c r="DM133" i="5"/>
  <c r="BJ133" i="5"/>
  <c r="CS133" i="5"/>
  <c r="DC133" i="5"/>
  <c r="BV130" i="5"/>
  <c r="DE130" i="5"/>
  <c r="AE156" i="5"/>
  <c r="Q156" i="5"/>
  <c r="AD155" i="5"/>
  <c r="AF155" i="5" s="1"/>
  <c r="P155" i="5"/>
  <c r="DC155" i="5"/>
  <c r="BJ155" i="5"/>
  <c r="DM155" i="5"/>
  <c r="CS155" i="5"/>
  <c r="BV153" i="5"/>
  <c r="DE153" i="5"/>
  <c r="BL152" i="5"/>
  <c r="CU152" i="5"/>
  <c r="CI150" i="5"/>
  <c r="AZ150" i="5"/>
  <c r="CJ149" i="5"/>
  <c r="BA149" i="5"/>
  <c r="AE148" i="5"/>
  <c r="Q148" i="5"/>
  <c r="AD147" i="5"/>
  <c r="AF147" i="5" s="1"/>
  <c r="P147" i="5"/>
  <c r="DC147" i="5"/>
  <c r="BJ147" i="5"/>
  <c r="DM147" i="5"/>
  <c r="CS147" i="5"/>
  <c r="BV145" i="5"/>
  <c r="DE145" i="5"/>
  <c r="BL144" i="5"/>
  <c r="CU144" i="5"/>
  <c r="Q137" i="5"/>
  <c r="CI136" i="5"/>
  <c r="AZ136" i="5"/>
  <c r="Q134" i="5"/>
  <c r="AE133" i="5"/>
  <c r="AZ131" i="5"/>
  <c r="CI131" i="5"/>
  <c r="AD156" i="5"/>
  <c r="P156" i="5"/>
  <c r="CS156" i="5"/>
  <c r="DM156" i="5"/>
  <c r="DC156" i="5"/>
  <c r="BJ156" i="5"/>
  <c r="DE154" i="5"/>
  <c r="BV154" i="5"/>
  <c r="CU153" i="5"/>
  <c r="BL153" i="5"/>
  <c r="AZ151" i="5"/>
  <c r="CI151" i="5"/>
  <c r="BA150" i="5"/>
  <c r="CJ150" i="5"/>
  <c r="AE149" i="5"/>
  <c r="Q149" i="5"/>
  <c r="AQ149" i="5" s="1"/>
  <c r="AS149" i="5" s="1"/>
  <c r="AD148" i="5"/>
  <c r="P148" i="5"/>
  <c r="CS148" i="5"/>
  <c r="DM148" i="5"/>
  <c r="DC148" i="5"/>
  <c r="BJ148" i="5"/>
  <c r="DE146" i="5"/>
  <c r="BV146" i="5"/>
  <c r="CU145" i="5"/>
  <c r="BL145" i="5"/>
  <c r="CI143" i="5"/>
  <c r="AZ143" i="5"/>
  <c r="AE142" i="5"/>
  <c r="Q141" i="5"/>
  <c r="AD140" i="5"/>
  <c r="DC140" i="5"/>
  <c r="DM140" i="5"/>
  <c r="CS140" i="5"/>
  <c r="BJ140" i="5"/>
  <c r="BL137" i="5"/>
  <c r="CU137" i="5"/>
  <c r="AD136" i="5"/>
  <c r="DC136" i="5"/>
  <c r="DM136" i="5"/>
  <c r="BJ136" i="5"/>
  <c r="CS136" i="5"/>
  <c r="DE134" i="5"/>
  <c r="BV134" i="5"/>
  <c r="AD133" i="5"/>
  <c r="BL146" i="5"/>
  <c r="CU146" i="5"/>
  <c r="CI144" i="5"/>
  <c r="AZ144" i="5"/>
  <c r="CJ143" i="5"/>
  <c r="BA143" i="5"/>
  <c r="P141" i="5"/>
  <c r="CJ134" i="5"/>
  <c r="BA134" i="5"/>
  <c r="CI161" i="5"/>
  <c r="AZ161" i="5"/>
  <c r="BA160" i="5"/>
  <c r="CJ160" i="5"/>
  <c r="AE159" i="5"/>
  <c r="Q159" i="5"/>
  <c r="AD158" i="5"/>
  <c r="AF158" i="5" s="1"/>
  <c r="P158" i="5"/>
  <c r="DM158" i="5"/>
  <c r="CS158" i="5"/>
  <c r="DC158" i="5"/>
  <c r="BJ158" i="5"/>
  <c r="DE156" i="5"/>
  <c r="BV156" i="5"/>
  <c r="CU155" i="5"/>
  <c r="BL155" i="5"/>
  <c r="AZ153" i="5"/>
  <c r="CI153" i="5"/>
  <c r="BA152" i="5"/>
  <c r="CJ152" i="5"/>
  <c r="AE151" i="5"/>
  <c r="Q151" i="5"/>
  <c r="AD150" i="5"/>
  <c r="AF150" i="5" s="1"/>
  <c r="P150" i="5"/>
  <c r="DM150" i="5"/>
  <c r="CS150" i="5"/>
  <c r="BJ150" i="5"/>
  <c r="DC150" i="5"/>
  <c r="DE148" i="5"/>
  <c r="BV148" i="5"/>
  <c r="CU147" i="5"/>
  <c r="BL147" i="5"/>
  <c r="CI145" i="5"/>
  <c r="AZ145" i="5"/>
  <c r="CJ144" i="5"/>
  <c r="BA144" i="5"/>
  <c r="AE143" i="5"/>
  <c r="Q143" i="5"/>
  <c r="BL141" i="5"/>
  <c r="CU141" i="5"/>
  <c r="BV139" i="5"/>
  <c r="DE139" i="5"/>
  <c r="CI146" i="5"/>
  <c r="AZ146" i="5"/>
  <c r="CJ145" i="5"/>
  <c r="BA145" i="5"/>
  <c r="AE144" i="5"/>
  <c r="Q144" i="5"/>
  <c r="AD143" i="5"/>
  <c r="P143" i="5"/>
  <c r="BJ143" i="5"/>
  <c r="CS143" i="5"/>
  <c r="DC143" i="5"/>
  <c r="DM143" i="5"/>
  <c r="AZ139" i="5"/>
  <c r="CI139" i="5"/>
  <c r="AE137" i="5"/>
  <c r="AE134" i="5"/>
  <c r="Q133" i="5"/>
  <c r="P160" i="5"/>
  <c r="DM160" i="5"/>
  <c r="CS160" i="5"/>
  <c r="DC160" i="5"/>
  <c r="BJ160" i="5"/>
  <c r="DE158" i="5"/>
  <c r="BV158" i="5"/>
  <c r="CU157" i="5"/>
  <c r="BL157" i="5"/>
  <c r="AZ155" i="5"/>
  <c r="CI155" i="5"/>
  <c r="BA154" i="5"/>
  <c r="CJ154" i="5"/>
  <c r="AE153" i="5"/>
  <c r="Q153" i="5"/>
  <c r="AQ153" i="5" s="1"/>
  <c r="AS153" i="5" s="1"/>
  <c r="AD152" i="5"/>
  <c r="P152" i="5"/>
  <c r="CS152" i="5"/>
  <c r="DC152" i="5"/>
  <c r="DM152" i="5"/>
  <c r="BJ152" i="5"/>
  <c r="DE150" i="5"/>
  <c r="BV150" i="5"/>
  <c r="CU149" i="5"/>
  <c r="BL149" i="5"/>
  <c r="AZ147" i="5"/>
  <c r="CI147" i="5"/>
  <c r="BA146" i="5"/>
  <c r="CJ146" i="5"/>
  <c r="AE145" i="5"/>
  <c r="Q145" i="5"/>
  <c r="AQ145" i="5" s="1"/>
  <c r="AS145" i="5" s="1"/>
  <c r="AD144" i="5"/>
  <c r="P144" i="5"/>
  <c r="CS144" i="5"/>
  <c r="DC144" i="5"/>
  <c r="DM144" i="5"/>
  <c r="BJ144" i="5"/>
  <c r="Q142" i="5"/>
  <c r="AE141" i="5"/>
  <c r="DM141" i="5"/>
  <c r="BJ141" i="5"/>
  <c r="CS141" i="5"/>
  <c r="DC141" i="5"/>
  <c r="BV138" i="5"/>
  <c r="DE138" i="5"/>
  <c r="AZ135" i="5"/>
  <c r="CI135" i="5"/>
  <c r="P133" i="5"/>
  <c r="BL142" i="5"/>
  <c r="CU142" i="5"/>
  <c r="AZ140" i="5"/>
  <c r="CI140" i="5"/>
  <c r="CJ139" i="5"/>
  <c r="BA139" i="5"/>
  <c r="AE138" i="5"/>
  <c r="Q138" i="5"/>
  <c r="AD137" i="5"/>
  <c r="P137" i="5"/>
  <c r="DM137" i="5"/>
  <c r="BJ137" i="5"/>
  <c r="DC137" i="5"/>
  <c r="CS137" i="5"/>
  <c r="BV135" i="5"/>
  <c r="DE135" i="5"/>
  <c r="BL134" i="5"/>
  <c r="CU134" i="5"/>
  <c r="AZ132" i="5"/>
  <c r="CI132" i="5"/>
  <c r="BA131" i="5"/>
  <c r="CJ131" i="5"/>
  <c r="AE129" i="5"/>
  <c r="CI129" i="5"/>
  <c r="AZ129" i="5"/>
  <c r="AE127" i="5"/>
  <c r="AE124" i="5"/>
  <c r="Q123" i="5"/>
  <c r="AD122" i="5"/>
  <c r="DC122" i="5"/>
  <c r="DM122" i="5"/>
  <c r="BJ122" i="5"/>
  <c r="CS122" i="5"/>
  <c r="CI141" i="5"/>
  <c r="AZ141" i="5"/>
  <c r="BA140" i="5"/>
  <c r="CJ140" i="5"/>
  <c r="AE139" i="5"/>
  <c r="Q139" i="5"/>
  <c r="AQ139" i="5" s="1"/>
  <c r="AS139" i="5" s="1"/>
  <c r="AD138" i="5"/>
  <c r="P138" i="5"/>
  <c r="CS138" i="5"/>
  <c r="BJ138" i="5"/>
  <c r="DM138" i="5"/>
  <c r="DC138" i="5"/>
  <c r="BV136" i="5"/>
  <c r="DE136" i="5"/>
  <c r="BL135" i="5"/>
  <c r="CU135" i="5"/>
  <c r="CI133" i="5"/>
  <c r="AZ133" i="5"/>
  <c r="BA132" i="5"/>
  <c r="CJ132" i="5"/>
  <c r="AE131" i="5"/>
  <c r="Q131" i="5"/>
  <c r="AQ131" i="5" s="1"/>
  <c r="AS131" i="5" s="1"/>
  <c r="CJ130" i="5"/>
  <c r="BA130" i="5"/>
  <c r="AD129" i="5"/>
  <c r="BV128" i="5"/>
  <c r="DE128" i="5"/>
  <c r="AZ125" i="5"/>
  <c r="CI125" i="5"/>
  <c r="P123" i="5"/>
  <c r="Q114" i="5"/>
  <c r="AZ142" i="5"/>
  <c r="CI142" i="5"/>
  <c r="BA141" i="5"/>
  <c r="CJ141" i="5"/>
  <c r="AE140" i="5"/>
  <c r="Q140" i="5"/>
  <c r="AD139" i="5"/>
  <c r="AF139" i="5" s="1"/>
  <c r="P139" i="5"/>
  <c r="CS139" i="5"/>
  <c r="DC139" i="5"/>
  <c r="BJ139" i="5"/>
  <c r="DM139" i="5"/>
  <c r="DE137" i="5"/>
  <c r="BV137" i="5"/>
  <c r="CU136" i="5"/>
  <c r="BL136" i="5"/>
  <c r="AZ134" i="5"/>
  <c r="CI134" i="5"/>
  <c r="BA133" i="5"/>
  <c r="CJ133" i="5"/>
  <c r="AE132" i="5"/>
  <c r="Q132" i="5"/>
  <c r="AD131" i="5"/>
  <c r="AF131" i="5" s="1"/>
  <c r="P131" i="5"/>
  <c r="CS131" i="5"/>
  <c r="DC131" i="5"/>
  <c r="DM131" i="5"/>
  <c r="BJ131" i="5"/>
  <c r="BL128" i="5"/>
  <c r="CU128" i="5"/>
  <c r="P126" i="5"/>
  <c r="BA125" i="5"/>
  <c r="CJ125" i="5"/>
  <c r="CU123" i="5"/>
  <c r="BL123" i="5"/>
  <c r="BV121" i="5"/>
  <c r="DE121" i="5"/>
  <c r="AE119" i="5"/>
  <c r="AD113" i="5"/>
  <c r="AD132" i="5"/>
  <c r="P132" i="5"/>
  <c r="DC132" i="5"/>
  <c r="DM132" i="5"/>
  <c r="CS132" i="5"/>
  <c r="BJ132" i="5"/>
  <c r="CS130" i="5"/>
  <c r="BJ130" i="5"/>
  <c r="DC130" i="5"/>
  <c r="DM130" i="5"/>
  <c r="CJ128" i="5"/>
  <c r="BA128" i="5"/>
  <c r="AZ121" i="5"/>
  <c r="CI121" i="5"/>
  <c r="P111" i="5"/>
  <c r="DE131" i="5"/>
  <c r="BV131" i="5"/>
  <c r="Q130" i="5"/>
  <c r="Q127" i="5"/>
  <c r="AQ127" i="5" s="1"/>
  <c r="AS127" i="5" s="1"/>
  <c r="CI126" i="5"/>
  <c r="AZ126" i="5"/>
  <c r="Q124" i="5"/>
  <c r="AE123" i="5"/>
  <c r="DM123" i="5"/>
  <c r="BJ123" i="5"/>
  <c r="CS123" i="5"/>
  <c r="DC123" i="5"/>
  <c r="BV120" i="5"/>
  <c r="DE120" i="5"/>
  <c r="AE115" i="5"/>
  <c r="AD142" i="5"/>
  <c r="AF142" i="5" s="1"/>
  <c r="P142" i="5"/>
  <c r="DC142" i="5"/>
  <c r="DM142" i="5"/>
  <c r="CS142" i="5"/>
  <c r="BJ142" i="5"/>
  <c r="DE140" i="5"/>
  <c r="BV140" i="5"/>
  <c r="CU139" i="5"/>
  <c r="BL139" i="5"/>
  <c r="CI137" i="5"/>
  <c r="AZ137" i="5"/>
  <c r="BA136" i="5"/>
  <c r="CJ136" i="5"/>
  <c r="AE135" i="5"/>
  <c r="Q135" i="5"/>
  <c r="AD134" i="5"/>
  <c r="AF134" i="5" s="1"/>
  <c r="P134" i="5"/>
  <c r="BJ134" i="5"/>
  <c r="CS134" i="5"/>
  <c r="DC134" i="5"/>
  <c r="DM134" i="5"/>
  <c r="DE132" i="5"/>
  <c r="BV132" i="5"/>
  <c r="CU131" i="5"/>
  <c r="BL131" i="5"/>
  <c r="AE130" i="5"/>
  <c r="P130" i="5"/>
  <c r="BL127" i="5"/>
  <c r="CU127" i="5"/>
  <c r="AD126" i="5"/>
  <c r="DC126" i="5"/>
  <c r="DM126" i="5"/>
  <c r="BJ126" i="5"/>
  <c r="CS126" i="5"/>
  <c r="DE124" i="5"/>
  <c r="BV124" i="5"/>
  <c r="AD123" i="5"/>
  <c r="P122" i="5"/>
  <c r="CJ120" i="5"/>
  <c r="BA120" i="5"/>
  <c r="P119" i="5"/>
  <c r="BA107" i="5"/>
  <c r="CJ107" i="5"/>
  <c r="BV103" i="5"/>
  <c r="DE103" i="5"/>
  <c r="DE141" i="5"/>
  <c r="BV141" i="5"/>
  <c r="CU140" i="5"/>
  <c r="BL140" i="5"/>
  <c r="AZ138" i="5"/>
  <c r="CI138" i="5"/>
  <c r="CJ137" i="5"/>
  <c r="BA137" i="5"/>
  <c r="AE136" i="5"/>
  <c r="Q136" i="5"/>
  <c r="AD135" i="5"/>
  <c r="P135" i="5"/>
  <c r="CS135" i="5"/>
  <c r="DC135" i="5"/>
  <c r="DM135" i="5"/>
  <c r="BJ135" i="5"/>
  <c r="DE133" i="5"/>
  <c r="BV133" i="5"/>
  <c r="CU132" i="5"/>
  <c r="BL132" i="5"/>
  <c r="AD130" i="5"/>
  <c r="AF130" i="5" s="1"/>
  <c r="CJ124" i="5"/>
  <c r="BA124" i="5"/>
  <c r="DC113" i="5"/>
  <c r="DM113" i="5"/>
  <c r="BJ113" i="5"/>
  <c r="CS113" i="5"/>
  <c r="AZ109" i="5"/>
  <c r="CI109" i="5"/>
  <c r="Q108" i="5"/>
  <c r="AZ130" i="5"/>
  <c r="CI130" i="5"/>
  <c r="CJ129" i="5"/>
  <c r="BA129" i="5"/>
  <c r="AE128" i="5"/>
  <c r="Q128" i="5"/>
  <c r="AQ128" i="5" s="1"/>
  <c r="AS128" i="5" s="1"/>
  <c r="AD127" i="5"/>
  <c r="P127" i="5"/>
  <c r="DM127" i="5"/>
  <c r="BJ127" i="5"/>
  <c r="CS127" i="5"/>
  <c r="DC127" i="5"/>
  <c r="BV125" i="5"/>
  <c r="DE125" i="5"/>
  <c r="BL124" i="5"/>
  <c r="CU124" i="5"/>
  <c r="AZ122" i="5"/>
  <c r="CI122" i="5"/>
  <c r="CJ121" i="5"/>
  <c r="BA121" i="5"/>
  <c r="AE120" i="5"/>
  <c r="Q120" i="5"/>
  <c r="AQ120" i="5" s="1"/>
  <c r="AS120" i="5" s="1"/>
  <c r="AD119" i="5"/>
  <c r="Q118" i="5"/>
  <c r="AZ116" i="5"/>
  <c r="CI116" i="5"/>
  <c r="P114" i="5"/>
  <c r="CU108" i="5"/>
  <c r="BL108" i="5"/>
  <c r="CI105" i="5"/>
  <c r="AZ105" i="5"/>
  <c r="P92" i="5"/>
  <c r="Q129" i="5"/>
  <c r="AQ129" i="5" s="1"/>
  <c r="AS129" i="5" s="1"/>
  <c r="AD128" i="5"/>
  <c r="P128" i="5"/>
  <c r="CS128" i="5"/>
  <c r="BJ128" i="5"/>
  <c r="DC128" i="5"/>
  <c r="DM128" i="5"/>
  <c r="BV126" i="5"/>
  <c r="DE126" i="5"/>
  <c r="BL125" i="5"/>
  <c r="CU125" i="5"/>
  <c r="CI123" i="5"/>
  <c r="AZ123" i="5"/>
  <c r="BA122" i="5"/>
  <c r="CJ122" i="5"/>
  <c r="AE121" i="5"/>
  <c r="Q121" i="5"/>
  <c r="AQ121" i="5" s="1"/>
  <c r="AS121" i="5" s="1"/>
  <c r="AD120" i="5"/>
  <c r="P120" i="5"/>
  <c r="CS120" i="5"/>
  <c r="BJ120" i="5"/>
  <c r="DM120" i="5"/>
  <c r="DC120" i="5"/>
  <c r="DE119" i="5"/>
  <c r="BV119" i="5"/>
  <c r="P117" i="5"/>
  <c r="BA116" i="5"/>
  <c r="CJ116" i="5"/>
  <c r="CU114" i="5"/>
  <c r="BL114" i="5"/>
  <c r="BV112" i="5"/>
  <c r="DE112" i="5"/>
  <c r="CI111" i="5"/>
  <c r="AZ111" i="5"/>
  <c r="BJ108" i="5"/>
  <c r="CS108" i="5"/>
  <c r="DC108" i="5"/>
  <c r="DM108" i="5"/>
  <c r="AE106" i="5"/>
  <c r="AZ97" i="5"/>
  <c r="CI97" i="5"/>
  <c r="P129" i="5"/>
  <c r="CS129" i="5"/>
  <c r="DM129" i="5"/>
  <c r="DC129" i="5"/>
  <c r="BJ129" i="5"/>
  <c r="DE127" i="5"/>
  <c r="BV127" i="5"/>
  <c r="CU126" i="5"/>
  <c r="BL126" i="5"/>
  <c r="AZ124" i="5"/>
  <c r="CI124" i="5"/>
  <c r="BA123" i="5"/>
  <c r="CJ123" i="5"/>
  <c r="AE122" i="5"/>
  <c r="Q122" i="5"/>
  <c r="AD121" i="5"/>
  <c r="AF121" i="5" s="1"/>
  <c r="P121" i="5"/>
  <c r="CS121" i="5"/>
  <c r="DC121" i="5"/>
  <c r="BJ121" i="5"/>
  <c r="DM121" i="5"/>
  <c r="BL119" i="5"/>
  <c r="CU119" i="5"/>
  <c r="AE118" i="5"/>
  <c r="DE118" i="5"/>
  <c r="BV118" i="5"/>
  <c r="DE117" i="5"/>
  <c r="BV117" i="5"/>
  <c r="AZ112" i="5"/>
  <c r="CI112" i="5"/>
  <c r="BV101" i="5"/>
  <c r="DE101" i="5"/>
  <c r="BL118" i="5"/>
  <c r="CU118" i="5"/>
  <c r="CU117" i="5"/>
  <c r="BL117" i="5"/>
  <c r="Q115" i="5"/>
  <c r="AE114" i="5"/>
  <c r="DM114" i="5"/>
  <c r="BJ114" i="5"/>
  <c r="CS114" i="5"/>
  <c r="DC114" i="5"/>
  <c r="AE111" i="5"/>
  <c r="AD110" i="5"/>
  <c r="AD103" i="5"/>
  <c r="BL120" i="5"/>
  <c r="CU120" i="5"/>
  <c r="CI119" i="5"/>
  <c r="AZ119" i="5"/>
  <c r="AD117" i="5"/>
  <c r="DE115" i="5"/>
  <c r="BV115" i="5"/>
  <c r="AD114" i="5"/>
  <c r="P113" i="5"/>
  <c r="BV106" i="5"/>
  <c r="DE106" i="5"/>
  <c r="CU129" i="5"/>
  <c r="BL129" i="5"/>
  <c r="CI127" i="5"/>
  <c r="AZ127" i="5"/>
  <c r="BA126" i="5"/>
  <c r="CJ126" i="5"/>
  <c r="AE125" i="5"/>
  <c r="Q125" i="5"/>
  <c r="AQ125" i="5" s="1"/>
  <c r="AS125" i="5" s="1"/>
  <c r="AD124" i="5"/>
  <c r="AF124" i="5" s="1"/>
  <c r="P124" i="5"/>
  <c r="BJ124" i="5"/>
  <c r="CS124" i="5"/>
  <c r="DC124" i="5"/>
  <c r="DM124" i="5"/>
  <c r="DE122" i="5"/>
  <c r="BV122" i="5"/>
  <c r="CU121" i="5"/>
  <c r="BL121" i="5"/>
  <c r="CJ119" i="5"/>
  <c r="BA119" i="5"/>
  <c r="BA118" i="5"/>
  <c r="CJ118" i="5"/>
  <c r="CI117" i="5"/>
  <c r="AZ117" i="5"/>
  <c r="CJ115" i="5"/>
  <c r="BA115" i="5"/>
  <c r="Q109" i="5"/>
  <c r="AZ106" i="5"/>
  <c r="CI106" i="5"/>
  <c r="CU130" i="5"/>
  <c r="BL130" i="5"/>
  <c r="CI128" i="5"/>
  <c r="AZ128" i="5"/>
  <c r="CJ127" i="5"/>
  <c r="BA127" i="5"/>
  <c r="AE126" i="5"/>
  <c r="Q126" i="5"/>
  <c r="AQ126" i="5" s="1"/>
  <c r="AS126" i="5" s="1"/>
  <c r="AD125" i="5"/>
  <c r="P125" i="5"/>
  <c r="CS125" i="5"/>
  <c r="DC125" i="5"/>
  <c r="DM125" i="5"/>
  <c r="BJ125" i="5"/>
  <c r="DE123" i="5"/>
  <c r="BV123" i="5"/>
  <c r="CU122" i="5"/>
  <c r="BL122" i="5"/>
  <c r="AZ120" i="5"/>
  <c r="CI120" i="5"/>
  <c r="CS119" i="5"/>
  <c r="DM119" i="5"/>
  <c r="BJ119" i="5"/>
  <c r="DC119" i="5"/>
  <c r="BJ117" i="5"/>
  <c r="DC117" i="5"/>
  <c r="CS117" i="5"/>
  <c r="DM117" i="5"/>
  <c r="P110" i="5"/>
  <c r="Q107" i="5"/>
  <c r="AE101" i="5"/>
  <c r="Q119" i="5"/>
  <c r="AQ119" i="5" s="1"/>
  <c r="AS119" i="5" s="1"/>
  <c r="AD118" i="5"/>
  <c r="P118" i="5"/>
  <c r="BJ118" i="5"/>
  <c r="DM118" i="5"/>
  <c r="CS118" i="5"/>
  <c r="DC118" i="5"/>
  <c r="BV116" i="5"/>
  <c r="DE116" i="5"/>
  <c r="BL115" i="5"/>
  <c r="CU115" i="5"/>
  <c r="AZ113" i="5"/>
  <c r="CI113" i="5"/>
  <c r="BA112" i="5"/>
  <c r="CJ112" i="5"/>
  <c r="AD111" i="5"/>
  <c r="AZ110" i="5"/>
  <c r="CI110" i="5"/>
  <c r="AE109" i="5"/>
  <c r="CJ106" i="5"/>
  <c r="BA106" i="5"/>
  <c r="Q105" i="5"/>
  <c r="CJ103" i="5"/>
  <c r="BA103" i="5"/>
  <c r="AD102" i="5"/>
  <c r="CJ102" i="5"/>
  <c r="BA102" i="5"/>
  <c r="AD101" i="5"/>
  <c r="CI101" i="5"/>
  <c r="AZ101" i="5"/>
  <c r="AZ100" i="5"/>
  <c r="CI100" i="5"/>
  <c r="Q99" i="5"/>
  <c r="Q98" i="5"/>
  <c r="BA97" i="5"/>
  <c r="CJ97" i="5"/>
  <c r="AD95" i="5"/>
  <c r="BV94" i="5"/>
  <c r="DE94" i="5"/>
  <c r="P93" i="5"/>
  <c r="BL116" i="5"/>
  <c r="CU116" i="5"/>
  <c r="CI114" i="5"/>
  <c r="AZ114" i="5"/>
  <c r="BA113" i="5"/>
  <c r="CJ113" i="5"/>
  <c r="AE112" i="5"/>
  <c r="Q112" i="5"/>
  <c r="DE111" i="5"/>
  <c r="BV111" i="5"/>
  <c r="BA110" i="5"/>
  <c r="CJ110" i="5"/>
  <c r="DE109" i="5"/>
  <c r="BV109" i="5"/>
  <c r="AZ108" i="5"/>
  <c r="CI108" i="5"/>
  <c r="AE107" i="5"/>
  <c r="DE107" i="5"/>
  <c r="BV107" i="5"/>
  <c r="P105" i="5"/>
  <c r="Q104" i="5"/>
  <c r="CS103" i="5"/>
  <c r="DC103" i="5"/>
  <c r="DM103" i="5"/>
  <c r="BJ103" i="5"/>
  <c r="AD100" i="5"/>
  <c r="CJ100" i="5"/>
  <c r="BA100" i="5"/>
  <c r="CU98" i="5"/>
  <c r="BL98" i="5"/>
  <c r="BJ90" i="5"/>
  <c r="DC90" i="5"/>
  <c r="CS90" i="5"/>
  <c r="DM90" i="5"/>
  <c r="AZ115" i="5"/>
  <c r="CI115" i="5"/>
  <c r="BA114" i="5"/>
  <c r="CJ114" i="5"/>
  <c r="AE113" i="5"/>
  <c r="Q113" i="5"/>
  <c r="AD112" i="5"/>
  <c r="P112" i="5"/>
  <c r="CS112" i="5"/>
  <c r="DC112" i="5"/>
  <c r="BJ112" i="5"/>
  <c r="DM112" i="5"/>
  <c r="CU111" i="5"/>
  <c r="BL111" i="5"/>
  <c r="BJ110" i="5"/>
  <c r="DC110" i="5"/>
  <c r="DM110" i="5"/>
  <c r="CS110" i="5"/>
  <c r="BL109" i="5"/>
  <c r="CU109" i="5"/>
  <c r="BA108" i="5"/>
  <c r="CJ108" i="5"/>
  <c r="BL107" i="5"/>
  <c r="CU107" i="5"/>
  <c r="AE105" i="5"/>
  <c r="BL105" i="5"/>
  <c r="CU105" i="5"/>
  <c r="DE104" i="5"/>
  <c r="BV104" i="5"/>
  <c r="DE99" i="5"/>
  <c r="BV99" i="5"/>
  <c r="Q96" i="5"/>
  <c r="BA85" i="5"/>
  <c r="CJ85" i="5"/>
  <c r="P106" i="5"/>
  <c r="AD105" i="5"/>
  <c r="AE104" i="5"/>
  <c r="AZ104" i="5"/>
  <c r="CI104" i="5"/>
  <c r="AE99" i="5"/>
  <c r="AZ99" i="5"/>
  <c r="CI99" i="5"/>
  <c r="AZ98" i="5"/>
  <c r="CI98" i="5"/>
  <c r="AE87" i="5"/>
  <c r="BA104" i="5"/>
  <c r="CJ104" i="5"/>
  <c r="Q103" i="5"/>
  <c r="BJ98" i="5"/>
  <c r="CS98" i="5"/>
  <c r="DM98" i="5"/>
  <c r="DC98" i="5"/>
  <c r="CI83" i="5"/>
  <c r="AZ83" i="5"/>
  <c r="AZ118" i="5"/>
  <c r="CI118" i="5"/>
  <c r="CJ117" i="5"/>
  <c r="BA117" i="5"/>
  <c r="AE116" i="5"/>
  <c r="Q116" i="5"/>
  <c r="AD115" i="5"/>
  <c r="AF115" i="5" s="1"/>
  <c r="P115" i="5"/>
  <c r="BJ115" i="5"/>
  <c r="CS115" i="5"/>
  <c r="DC115" i="5"/>
  <c r="DM115" i="5"/>
  <c r="DE113" i="5"/>
  <c r="BV113" i="5"/>
  <c r="CU112" i="5"/>
  <c r="BL112" i="5"/>
  <c r="BV110" i="5"/>
  <c r="DE110" i="5"/>
  <c r="BA109" i="5"/>
  <c r="CJ109" i="5"/>
  <c r="AE108" i="5"/>
  <c r="P108" i="5"/>
  <c r="AD106" i="5"/>
  <c r="AF106" i="5" s="1"/>
  <c r="CU106" i="5"/>
  <c r="BL106" i="5"/>
  <c r="BA105" i="5"/>
  <c r="CJ105" i="5"/>
  <c r="P103" i="5"/>
  <c r="P101" i="5"/>
  <c r="DC96" i="5"/>
  <c r="DM96" i="5"/>
  <c r="CS96" i="5"/>
  <c r="BJ96" i="5"/>
  <c r="BV95" i="5"/>
  <c r="DE95" i="5"/>
  <c r="AE117" i="5"/>
  <c r="Q117" i="5"/>
  <c r="AD116" i="5"/>
  <c r="P116" i="5"/>
  <c r="DM116" i="5"/>
  <c r="BJ116" i="5"/>
  <c r="DC116" i="5"/>
  <c r="CS116" i="5"/>
  <c r="DE114" i="5"/>
  <c r="BV114" i="5"/>
  <c r="CU113" i="5"/>
  <c r="BL113" i="5"/>
  <c r="Q111" i="5"/>
  <c r="DC111" i="5"/>
  <c r="BJ111" i="5"/>
  <c r="DM111" i="5"/>
  <c r="CS111" i="5"/>
  <c r="CU110" i="5"/>
  <c r="BL110" i="5"/>
  <c r="AD108" i="5"/>
  <c r="DE108" i="5"/>
  <c r="BV108" i="5"/>
  <c r="DM105" i="5"/>
  <c r="CS105" i="5"/>
  <c r="DC105" i="5"/>
  <c r="BJ105" i="5"/>
  <c r="DC104" i="5"/>
  <c r="BJ104" i="5"/>
  <c r="CS104" i="5"/>
  <c r="DM104" i="5"/>
  <c r="AE103" i="5"/>
  <c r="BL102" i="5"/>
  <c r="CU102" i="5"/>
  <c r="AE96" i="5"/>
  <c r="AZ87" i="5"/>
  <c r="CI87" i="5"/>
  <c r="CJ111" i="5"/>
  <c r="BA111" i="5"/>
  <c r="AE110" i="5"/>
  <c r="Q110" i="5"/>
  <c r="AD109" i="5"/>
  <c r="AF109" i="5" s="1"/>
  <c r="P109" i="5"/>
  <c r="DC109" i="5"/>
  <c r="BJ109" i="5"/>
  <c r="DM109" i="5"/>
  <c r="CS109" i="5"/>
  <c r="AZ107" i="5"/>
  <c r="CI107" i="5"/>
  <c r="Q106" i="5"/>
  <c r="BJ106" i="5"/>
  <c r="DM106" i="5"/>
  <c r="DC106" i="5"/>
  <c r="CS106" i="5"/>
  <c r="BV102" i="5"/>
  <c r="DE102" i="5"/>
  <c r="BV100" i="5"/>
  <c r="DE100" i="5"/>
  <c r="CJ99" i="5"/>
  <c r="BA99" i="5"/>
  <c r="AE98" i="5"/>
  <c r="P98" i="5"/>
  <c r="CU97" i="5"/>
  <c r="BL97" i="5"/>
  <c r="AZ96" i="5"/>
  <c r="CI96" i="5"/>
  <c r="Q95" i="5"/>
  <c r="CS95" i="5"/>
  <c r="BJ95" i="5"/>
  <c r="DC95" i="5"/>
  <c r="DM95" i="5"/>
  <c r="BL94" i="5"/>
  <c r="CU94" i="5"/>
  <c r="AE93" i="5"/>
  <c r="BV93" i="5"/>
  <c r="DE93" i="5"/>
  <c r="DE92" i="5"/>
  <c r="BV92" i="5"/>
  <c r="Q91" i="5"/>
  <c r="AD87" i="5"/>
  <c r="DE86" i="5"/>
  <c r="BV86" i="5"/>
  <c r="CJ84" i="5"/>
  <c r="BA84" i="5"/>
  <c r="P81" i="5"/>
  <c r="Q101" i="5"/>
  <c r="AQ101" i="5" s="1"/>
  <c r="AS101" i="5" s="1"/>
  <c r="CS101" i="5"/>
  <c r="DC101" i="5"/>
  <c r="DM101" i="5"/>
  <c r="BJ101" i="5"/>
  <c r="CU100" i="5"/>
  <c r="BL100" i="5"/>
  <c r="AD98" i="5"/>
  <c r="AF98" i="5" s="1"/>
  <c r="DE98" i="5"/>
  <c r="BV98" i="5"/>
  <c r="CJ96" i="5"/>
  <c r="BA96" i="5"/>
  <c r="AE95" i="5"/>
  <c r="P95" i="5"/>
  <c r="BL93" i="5"/>
  <c r="CU93" i="5"/>
  <c r="AE92" i="5"/>
  <c r="CU92" i="5"/>
  <c r="BL92" i="5"/>
  <c r="P91" i="5"/>
  <c r="DM87" i="5"/>
  <c r="BJ87" i="5"/>
  <c r="CS87" i="5"/>
  <c r="DC87" i="5"/>
  <c r="AD86" i="5"/>
  <c r="AD85" i="5"/>
  <c r="AE84" i="5"/>
  <c r="AD83" i="5"/>
  <c r="P77" i="5"/>
  <c r="AE72" i="5"/>
  <c r="CJ94" i="5"/>
  <c r="BA94" i="5"/>
  <c r="CI93" i="5"/>
  <c r="AZ93" i="5"/>
  <c r="BV91" i="5"/>
  <c r="DE91" i="5"/>
  <c r="BL88" i="5"/>
  <c r="CU88" i="5"/>
  <c r="AD84" i="5"/>
  <c r="BA93" i="5"/>
  <c r="CJ93" i="5"/>
  <c r="AE91" i="5"/>
  <c r="BL91" i="5"/>
  <c r="CU91" i="5"/>
  <c r="P90" i="5"/>
  <c r="Q89" i="5"/>
  <c r="CI88" i="5"/>
  <c r="AZ88" i="5"/>
  <c r="CJ78" i="5"/>
  <c r="BA78" i="5"/>
  <c r="DC75" i="5"/>
  <c r="BJ75" i="5"/>
  <c r="DM75" i="5"/>
  <c r="CS75" i="5"/>
  <c r="AE74" i="5"/>
  <c r="AD96" i="5"/>
  <c r="P96" i="5"/>
  <c r="BL95" i="5"/>
  <c r="CU95" i="5"/>
  <c r="Q94" i="5"/>
  <c r="BJ94" i="5"/>
  <c r="CS94" i="5"/>
  <c r="DC94" i="5"/>
  <c r="DM94" i="5"/>
  <c r="BJ92" i="5"/>
  <c r="DM92" i="5"/>
  <c r="DC92" i="5"/>
  <c r="CS92" i="5"/>
  <c r="BL90" i="5"/>
  <c r="CU90" i="5"/>
  <c r="BV89" i="5"/>
  <c r="DE89" i="5"/>
  <c r="BA88" i="5"/>
  <c r="CJ88" i="5"/>
  <c r="AD104" i="5"/>
  <c r="P104" i="5"/>
  <c r="BL103" i="5"/>
  <c r="CU103" i="5"/>
  <c r="Q102" i="5"/>
  <c r="BJ102" i="5"/>
  <c r="CS102" i="5"/>
  <c r="DM102" i="5"/>
  <c r="DC102" i="5"/>
  <c r="BL101" i="5"/>
  <c r="CU101" i="5"/>
  <c r="DC100" i="5"/>
  <c r="CS100" i="5"/>
  <c r="DM100" i="5"/>
  <c r="BJ100" i="5"/>
  <c r="BL99" i="5"/>
  <c r="CU99" i="5"/>
  <c r="CJ98" i="5"/>
  <c r="BA98" i="5"/>
  <c r="AE97" i="5"/>
  <c r="Q97" i="5"/>
  <c r="DM97" i="5"/>
  <c r="BJ97" i="5"/>
  <c r="CS97" i="5"/>
  <c r="DC97" i="5"/>
  <c r="CI95" i="5"/>
  <c r="AZ95" i="5"/>
  <c r="AE94" i="5"/>
  <c r="P94" i="5"/>
  <c r="BJ93" i="5"/>
  <c r="CS93" i="5"/>
  <c r="DC93" i="5"/>
  <c r="DM93" i="5"/>
  <c r="BL89" i="5"/>
  <c r="CU89" i="5"/>
  <c r="Q87" i="5"/>
  <c r="AE81" i="5"/>
  <c r="P79" i="5"/>
  <c r="CI103" i="5"/>
  <c r="AZ103" i="5"/>
  <c r="AE102" i="5"/>
  <c r="P102" i="5"/>
  <c r="P100" i="5"/>
  <c r="AD97" i="5"/>
  <c r="AF97" i="5" s="1"/>
  <c r="P97" i="5"/>
  <c r="BV96" i="5"/>
  <c r="DE96" i="5"/>
  <c r="BA95" i="5"/>
  <c r="CJ95" i="5"/>
  <c r="AD94" i="5"/>
  <c r="Q93" i="5"/>
  <c r="AQ93" i="5" s="1"/>
  <c r="AS93" i="5" s="1"/>
  <c r="Q92" i="5"/>
  <c r="BJ91" i="5"/>
  <c r="DM91" i="5"/>
  <c r="DC91" i="5"/>
  <c r="CS91" i="5"/>
  <c r="BA90" i="5"/>
  <c r="CJ90" i="5"/>
  <c r="P87" i="5"/>
  <c r="P86" i="5"/>
  <c r="AZ85" i="5"/>
  <c r="CI85" i="5"/>
  <c r="P84" i="5"/>
  <c r="AE77" i="5"/>
  <c r="BL70" i="5"/>
  <c r="CU70" i="5"/>
  <c r="AD107" i="5"/>
  <c r="AF107" i="5" s="1"/>
  <c r="P107" i="5"/>
  <c r="DM107" i="5"/>
  <c r="BJ107" i="5"/>
  <c r="CS107" i="5"/>
  <c r="DC107" i="5"/>
  <c r="DE105" i="5"/>
  <c r="BV105" i="5"/>
  <c r="CU104" i="5"/>
  <c r="BL104" i="5"/>
  <c r="AZ102" i="5"/>
  <c r="CI102" i="5"/>
  <c r="CJ101" i="5"/>
  <c r="BA101" i="5"/>
  <c r="AE100" i="5"/>
  <c r="Q100" i="5"/>
  <c r="AD99" i="5"/>
  <c r="P99" i="5"/>
  <c r="CS99" i="5"/>
  <c r="DC99" i="5"/>
  <c r="DM99" i="5"/>
  <c r="BJ99" i="5"/>
  <c r="DE97" i="5"/>
  <c r="BV97" i="5"/>
  <c r="CU96" i="5"/>
  <c r="BL96" i="5"/>
  <c r="AZ94" i="5"/>
  <c r="CI94" i="5"/>
  <c r="AD93" i="5"/>
  <c r="CJ92" i="5"/>
  <c r="BA92" i="5"/>
  <c r="AD91" i="5"/>
  <c r="CI90" i="5"/>
  <c r="AZ90" i="5"/>
  <c r="AE89" i="5"/>
  <c r="BA87" i="5"/>
  <c r="CJ87" i="5"/>
  <c r="AE86" i="5"/>
  <c r="Q86" i="5"/>
  <c r="DC86" i="5"/>
  <c r="BJ86" i="5"/>
  <c r="DM86" i="5"/>
  <c r="CS86" i="5"/>
  <c r="DE85" i="5"/>
  <c r="BV85" i="5"/>
  <c r="DE83" i="5"/>
  <c r="BV83" i="5"/>
  <c r="CS82" i="5"/>
  <c r="DC82" i="5"/>
  <c r="DM82" i="5"/>
  <c r="BJ82" i="5"/>
  <c r="AD81" i="5"/>
  <c r="DM80" i="5"/>
  <c r="DC80" i="5"/>
  <c r="CS80" i="5"/>
  <c r="BJ80" i="5"/>
  <c r="AD79" i="5"/>
  <c r="AD77" i="5"/>
  <c r="BV77" i="5"/>
  <c r="DE77" i="5"/>
  <c r="DM76" i="5"/>
  <c r="DC76" i="5"/>
  <c r="CS76" i="5"/>
  <c r="BJ76" i="5"/>
  <c r="AE73" i="5"/>
  <c r="BJ73" i="5"/>
  <c r="DC73" i="5"/>
  <c r="DM73" i="5"/>
  <c r="CS73" i="5"/>
  <c r="AZ68" i="5"/>
  <c r="CI68" i="5"/>
  <c r="CU85" i="5"/>
  <c r="BL85" i="5"/>
  <c r="Q84" i="5"/>
  <c r="AQ84" i="5" s="1"/>
  <c r="AS84" i="5" s="1"/>
  <c r="CS84" i="5"/>
  <c r="DC84" i="5"/>
  <c r="DM84" i="5"/>
  <c r="BJ84" i="5"/>
  <c r="CU83" i="5"/>
  <c r="BL83" i="5"/>
  <c r="Q82" i="5"/>
  <c r="BV81" i="5"/>
  <c r="DE81" i="5"/>
  <c r="Q80" i="5"/>
  <c r="BV79" i="5"/>
  <c r="DE79" i="5"/>
  <c r="P71" i="5"/>
  <c r="CU69" i="5"/>
  <c r="BL69" i="5"/>
  <c r="P62" i="5"/>
  <c r="BL81" i="5"/>
  <c r="CU81" i="5"/>
  <c r="BL79" i="5"/>
  <c r="CU79" i="5"/>
  <c r="CI77" i="5"/>
  <c r="AZ77" i="5"/>
  <c r="BA69" i="5"/>
  <c r="CJ69" i="5"/>
  <c r="AD82" i="5"/>
  <c r="BV82" i="5"/>
  <c r="DE82" i="5"/>
  <c r="CJ81" i="5"/>
  <c r="BA81" i="5"/>
  <c r="AD80" i="5"/>
  <c r="DE80" i="5"/>
  <c r="BV80" i="5"/>
  <c r="CI79" i="5"/>
  <c r="AZ79" i="5"/>
  <c r="AE78" i="5"/>
  <c r="DE78" i="5"/>
  <c r="BV78" i="5"/>
  <c r="CJ77" i="5"/>
  <c r="BA77" i="5"/>
  <c r="Q76" i="5"/>
  <c r="Q75" i="5"/>
  <c r="P74" i="5"/>
  <c r="P72" i="5"/>
  <c r="BJ71" i="5"/>
  <c r="DC71" i="5"/>
  <c r="CS71" i="5"/>
  <c r="DM71" i="5"/>
  <c r="AE66" i="5"/>
  <c r="AD92" i="5"/>
  <c r="CI91" i="5"/>
  <c r="AZ91" i="5"/>
  <c r="AD90" i="5"/>
  <c r="AZ89" i="5"/>
  <c r="CI89" i="5"/>
  <c r="Q88" i="5"/>
  <c r="BJ88" i="5"/>
  <c r="DC88" i="5"/>
  <c r="CS88" i="5"/>
  <c r="DM88" i="5"/>
  <c r="BV84" i="5"/>
  <c r="DE84" i="5"/>
  <c r="BL82" i="5"/>
  <c r="CU82" i="5"/>
  <c r="CU80" i="5"/>
  <c r="BL80" i="5"/>
  <c r="CJ79" i="5"/>
  <c r="BA79" i="5"/>
  <c r="BL78" i="5"/>
  <c r="CU78" i="5"/>
  <c r="BL76" i="5"/>
  <c r="CU76" i="5"/>
  <c r="P75" i="5"/>
  <c r="DE74" i="5"/>
  <c r="BV74" i="5"/>
  <c r="Q73" i="5"/>
  <c r="DE72" i="5"/>
  <c r="BV72" i="5"/>
  <c r="AD68" i="5"/>
  <c r="BV90" i="5"/>
  <c r="DE90" i="5"/>
  <c r="BA89" i="5"/>
  <c r="CJ89" i="5"/>
  <c r="AE88" i="5"/>
  <c r="P88" i="5"/>
  <c r="BL87" i="5"/>
  <c r="CU87" i="5"/>
  <c r="AZ86" i="5"/>
  <c r="CI86" i="5"/>
  <c r="Q85" i="5"/>
  <c r="CS85" i="5"/>
  <c r="DC85" i="5"/>
  <c r="DM85" i="5"/>
  <c r="BJ85" i="5"/>
  <c r="BL84" i="5"/>
  <c r="CU84" i="5"/>
  <c r="Q83" i="5"/>
  <c r="DC83" i="5"/>
  <c r="BJ83" i="5"/>
  <c r="DM83" i="5"/>
  <c r="CS83" i="5"/>
  <c r="AZ82" i="5"/>
  <c r="CI82" i="5"/>
  <c r="CS81" i="5"/>
  <c r="DC81" i="5"/>
  <c r="DM81" i="5"/>
  <c r="BJ81" i="5"/>
  <c r="CS79" i="5"/>
  <c r="DC79" i="5"/>
  <c r="DM79" i="5"/>
  <c r="BJ79" i="5"/>
  <c r="BJ77" i="5"/>
  <c r="CS77" i="5"/>
  <c r="DC77" i="5"/>
  <c r="DM77" i="5"/>
  <c r="AE75" i="5"/>
  <c r="BL74" i="5"/>
  <c r="CU74" i="5"/>
  <c r="P73" i="5"/>
  <c r="BL72" i="5"/>
  <c r="CU72" i="5"/>
  <c r="Q65" i="5"/>
  <c r="AD88" i="5"/>
  <c r="BV88" i="5"/>
  <c r="DE88" i="5"/>
  <c r="BA86" i="5"/>
  <c r="CJ86" i="5"/>
  <c r="AE85" i="5"/>
  <c r="P85" i="5"/>
  <c r="AE83" i="5"/>
  <c r="P83" i="5"/>
  <c r="CJ82" i="5"/>
  <c r="BA82" i="5"/>
  <c r="Q81" i="5"/>
  <c r="CI80" i="5"/>
  <c r="AZ80" i="5"/>
  <c r="CI78" i="5"/>
  <c r="AZ78" i="5"/>
  <c r="Q77" i="5"/>
  <c r="AE76" i="5"/>
  <c r="BA76" i="5"/>
  <c r="CJ76" i="5"/>
  <c r="AD75" i="5"/>
  <c r="BA75" i="5"/>
  <c r="CJ75" i="5"/>
  <c r="AZ74" i="5"/>
  <c r="CI74" i="5"/>
  <c r="Q70" i="5"/>
  <c r="CU66" i="5"/>
  <c r="BL66" i="5"/>
  <c r="P61" i="5"/>
  <c r="CI92" i="5"/>
  <c r="AZ92" i="5"/>
  <c r="BA91" i="5"/>
  <c r="CJ91" i="5"/>
  <c r="AE90" i="5"/>
  <c r="Q90" i="5"/>
  <c r="AD89" i="5"/>
  <c r="P89" i="5"/>
  <c r="BJ89" i="5"/>
  <c r="DC89" i="5"/>
  <c r="CS89" i="5"/>
  <c r="DM89" i="5"/>
  <c r="DE87" i="5"/>
  <c r="BV87" i="5"/>
  <c r="CU86" i="5"/>
  <c r="BL86" i="5"/>
  <c r="CI84" i="5"/>
  <c r="AZ84" i="5"/>
  <c r="BA83" i="5"/>
  <c r="CJ83" i="5"/>
  <c r="AE82" i="5"/>
  <c r="P82" i="5"/>
  <c r="AE80" i="5"/>
  <c r="P80" i="5"/>
  <c r="Q78" i="5"/>
  <c r="CU77" i="5"/>
  <c r="BL77" i="5"/>
  <c r="AZ76" i="5"/>
  <c r="CI76" i="5"/>
  <c r="AD74" i="5"/>
  <c r="CJ73" i="5"/>
  <c r="BA73" i="5"/>
  <c r="AD72" i="5"/>
  <c r="AZ71" i="5"/>
  <c r="CI71" i="5"/>
  <c r="AE70" i="5"/>
  <c r="BA68" i="5"/>
  <c r="CJ68" i="5"/>
  <c r="AE67" i="5"/>
  <c r="Q67" i="5"/>
  <c r="DC67" i="5"/>
  <c r="BJ67" i="5"/>
  <c r="DM67" i="5"/>
  <c r="CS67" i="5"/>
  <c r="AD66" i="5"/>
  <c r="AZ66" i="5"/>
  <c r="CI66" i="5"/>
  <c r="AE65" i="5"/>
  <c r="P65" i="5"/>
  <c r="P63" i="5"/>
  <c r="CI62" i="5"/>
  <c r="AZ62" i="5"/>
  <c r="CI51" i="5"/>
  <c r="AZ51" i="5"/>
  <c r="BA71" i="5"/>
  <c r="CJ71" i="5"/>
  <c r="BV70" i="5"/>
  <c r="DE70" i="5"/>
  <c r="CI69" i="5"/>
  <c r="AZ69" i="5"/>
  <c r="AD67" i="5"/>
  <c r="P67" i="5"/>
  <c r="CJ66" i="5"/>
  <c r="BA66" i="5"/>
  <c r="AD65" i="5"/>
  <c r="AF65" i="5" s="1"/>
  <c r="Q64" i="5"/>
  <c r="AE62" i="5"/>
  <c r="CU61" i="5"/>
  <c r="BL61" i="5"/>
  <c r="AD60" i="5"/>
  <c r="AD57" i="5"/>
  <c r="Q53" i="5"/>
  <c r="AE68" i="5"/>
  <c r="Q68" i="5"/>
  <c r="DM68" i="5"/>
  <c r="BJ68" i="5"/>
  <c r="CS68" i="5"/>
  <c r="DC68" i="5"/>
  <c r="P64" i="5"/>
  <c r="BV63" i="5"/>
  <c r="DE63" i="5"/>
  <c r="BJ62" i="5"/>
  <c r="CS62" i="5"/>
  <c r="DM62" i="5"/>
  <c r="DC62" i="5"/>
  <c r="AD61" i="5"/>
  <c r="P68" i="5"/>
  <c r="BV67" i="5"/>
  <c r="DE67" i="5"/>
  <c r="BJ66" i="5"/>
  <c r="CS66" i="5"/>
  <c r="DM66" i="5"/>
  <c r="DC66" i="5"/>
  <c r="BA65" i="5"/>
  <c r="CJ65" i="5"/>
  <c r="AE64" i="5"/>
  <c r="AD63" i="5"/>
  <c r="CJ63" i="5"/>
  <c r="BA63" i="5"/>
  <c r="Q56" i="5"/>
  <c r="AD76" i="5"/>
  <c r="AF76" i="5" s="1"/>
  <c r="P76" i="5"/>
  <c r="BV75" i="5"/>
  <c r="DE75" i="5"/>
  <c r="BA74" i="5"/>
  <c r="CJ74" i="5"/>
  <c r="AD73" i="5"/>
  <c r="CI72" i="5"/>
  <c r="AZ72" i="5"/>
  <c r="AD71" i="5"/>
  <c r="AZ70" i="5"/>
  <c r="CI70" i="5"/>
  <c r="Q69" i="5"/>
  <c r="BJ69" i="5"/>
  <c r="DC69" i="5"/>
  <c r="DM69" i="5"/>
  <c r="CS69" i="5"/>
  <c r="AD64" i="5"/>
  <c r="AZ64" i="5"/>
  <c r="CI64" i="5"/>
  <c r="CS63" i="5"/>
  <c r="DC63" i="5"/>
  <c r="BJ63" i="5"/>
  <c r="DM63" i="5"/>
  <c r="BV57" i="5"/>
  <c r="DE57" i="5"/>
  <c r="P52" i="5"/>
  <c r="DE73" i="5"/>
  <c r="BV73" i="5"/>
  <c r="BV71" i="5"/>
  <c r="DE71" i="5"/>
  <c r="BA70" i="5"/>
  <c r="CJ70" i="5"/>
  <c r="AE69" i="5"/>
  <c r="P69" i="5"/>
  <c r="BL68" i="5"/>
  <c r="CU68" i="5"/>
  <c r="AZ67" i="5"/>
  <c r="CI67" i="5"/>
  <c r="Q66" i="5"/>
  <c r="DC65" i="5"/>
  <c r="DM65" i="5"/>
  <c r="CS65" i="5"/>
  <c r="BJ65" i="5"/>
  <c r="P60" i="5"/>
  <c r="CU59" i="5"/>
  <c r="BL59" i="5"/>
  <c r="Q58" i="5"/>
  <c r="AD51" i="5"/>
  <c r="Q49" i="5"/>
  <c r="AZ75" i="5"/>
  <c r="CI75" i="5"/>
  <c r="Q74" i="5"/>
  <c r="AQ74" i="5" s="1"/>
  <c r="AS74" i="5" s="1"/>
  <c r="CS74" i="5"/>
  <c r="BJ74" i="5"/>
  <c r="DC74" i="5"/>
  <c r="DM74" i="5"/>
  <c r="CU73" i="5"/>
  <c r="BL73" i="5"/>
  <c r="Q72" i="5"/>
  <c r="BJ72" i="5"/>
  <c r="DC72" i="5"/>
  <c r="CS72" i="5"/>
  <c r="DM72" i="5"/>
  <c r="CU71" i="5"/>
  <c r="BL71" i="5"/>
  <c r="AD69" i="5"/>
  <c r="DE69" i="5"/>
  <c r="BV69" i="5"/>
  <c r="BA67" i="5"/>
  <c r="CJ67" i="5"/>
  <c r="P66" i="5"/>
  <c r="CS64" i="5"/>
  <c r="DC64" i="5"/>
  <c r="DM64" i="5"/>
  <c r="BJ64" i="5"/>
  <c r="Q62" i="5"/>
  <c r="AQ62" i="5" s="1"/>
  <c r="AS62" i="5" s="1"/>
  <c r="AZ60" i="5"/>
  <c r="CI60" i="5"/>
  <c r="BJ58" i="5"/>
  <c r="CS58" i="5"/>
  <c r="DC58" i="5"/>
  <c r="DM58" i="5"/>
  <c r="BJ54" i="5"/>
  <c r="DC54" i="5"/>
  <c r="CS54" i="5"/>
  <c r="DM54" i="5"/>
  <c r="CI81" i="5"/>
  <c r="AZ81" i="5"/>
  <c r="CJ80" i="5"/>
  <c r="BA80" i="5"/>
  <c r="AE79" i="5"/>
  <c r="Q79" i="5"/>
  <c r="AQ79" i="5" s="1"/>
  <c r="AS79" i="5" s="1"/>
  <c r="AD78" i="5"/>
  <c r="P78" i="5"/>
  <c r="DM78" i="5"/>
  <c r="DC78" i="5"/>
  <c r="CS78" i="5"/>
  <c r="BJ78" i="5"/>
  <c r="DE76" i="5"/>
  <c r="BV76" i="5"/>
  <c r="CU75" i="5"/>
  <c r="BL75" i="5"/>
  <c r="CI73" i="5"/>
  <c r="AZ73" i="5"/>
  <c r="BA72" i="5"/>
  <c r="CJ72" i="5"/>
  <c r="AE71" i="5"/>
  <c r="Q71" i="5"/>
  <c r="AQ71" i="5" s="1"/>
  <c r="AS71" i="5" s="1"/>
  <c r="AD70" i="5"/>
  <c r="P70" i="5"/>
  <c r="BJ70" i="5"/>
  <c r="DM70" i="5"/>
  <c r="CS70" i="5"/>
  <c r="DC70" i="5"/>
  <c r="DE68" i="5"/>
  <c r="BV68" i="5"/>
  <c r="CU67" i="5"/>
  <c r="BL67" i="5"/>
  <c r="AZ65" i="5"/>
  <c r="CI65" i="5"/>
  <c r="BA64" i="5"/>
  <c r="CJ64" i="5"/>
  <c r="AE63" i="5"/>
  <c r="Q63" i="5"/>
  <c r="AQ63" i="5" s="1"/>
  <c r="AS63" i="5" s="1"/>
  <c r="CJ62" i="5"/>
  <c r="BA62" i="5"/>
  <c r="AE61" i="5"/>
  <c r="Q61" i="5"/>
  <c r="DM61" i="5"/>
  <c r="BJ61" i="5"/>
  <c r="DC61" i="5"/>
  <c r="CS61" i="5"/>
  <c r="AZ59" i="5"/>
  <c r="CI59" i="5"/>
  <c r="AE58" i="5"/>
  <c r="P58" i="5"/>
  <c r="CU57" i="5"/>
  <c r="BL57" i="5"/>
  <c r="P56" i="5"/>
  <c r="Q55" i="5"/>
  <c r="BL52" i="5"/>
  <c r="CU52" i="5"/>
  <c r="DM51" i="5"/>
  <c r="BJ51" i="5"/>
  <c r="CS51" i="5"/>
  <c r="DC51" i="5"/>
  <c r="P49" i="5"/>
  <c r="BV60" i="5"/>
  <c r="DE60" i="5"/>
  <c r="BA59" i="5"/>
  <c r="CJ59" i="5"/>
  <c r="AD58" i="5"/>
  <c r="AZ57" i="5"/>
  <c r="CI57" i="5"/>
  <c r="AE56" i="5"/>
  <c r="P55" i="5"/>
  <c r="BL53" i="5"/>
  <c r="CU53" i="5"/>
  <c r="BA52" i="5"/>
  <c r="CJ52" i="5"/>
  <c r="CJ49" i="5"/>
  <c r="BA49" i="5"/>
  <c r="BV58" i="5"/>
  <c r="DE58" i="5"/>
  <c r="CJ57" i="5"/>
  <c r="BA57" i="5"/>
  <c r="AD56" i="5"/>
  <c r="CU56" i="5"/>
  <c r="BL56" i="5"/>
  <c r="P54" i="5"/>
  <c r="AE53" i="5"/>
  <c r="AZ53" i="5"/>
  <c r="CI53" i="5"/>
  <c r="AD52" i="5"/>
  <c r="CS49" i="5"/>
  <c r="DC49" i="5"/>
  <c r="DM49" i="5"/>
  <c r="BJ49" i="5"/>
  <c r="DE45" i="5"/>
  <c r="BV45" i="5"/>
  <c r="Q59" i="5"/>
  <c r="CS59" i="5"/>
  <c r="BJ59" i="5"/>
  <c r="DC59" i="5"/>
  <c r="DM59" i="5"/>
  <c r="BL58" i="5"/>
  <c r="CU58" i="5"/>
  <c r="CS57" i="5"/>
  <c r="BJ57" i="5"/>
  <c r="DC57" i="5"/>
  <c r="DM57" i="5"/>
  <c r="AE55" i="5"/>
  <c r="CU55" i="5"/>
  <c r="BL55" i="5"/>
  <c r="BJ52" i="5"/>
  <c r="CS52" i="5"/>
  <c r="DM52" i="5"/>
  <c r="DC52" i="5"/>
  <c r="AZ50" i="5"/>
  <c r="CI50" i="5"/>
  <c r="AE49" i="5"/>
  <c r="DE64" i="5"/>
  <c r="BV64" i="5"/>
  <c r="CU63" i="5"/>
  <c r="BL63" i="5"/>
  <c r="AD62" i="5"/>
  <c r="AF62" i="5" s="1"/>
  <c r="BV62" i="5"/>
  <c r="DE62" i="5"/>
  <c r="BA60" i="5"/>
  <c r="CJ60" i="5"/>
  <c r="AE59" i="5"/>
  <c r="P59" i="5"/>
  <c r="Q57" i="5"/>
  <c r="CJ56" i="5"/>
  <c r="BA56" i="5"/>
  <c r="AD55" i="5"/>
  <c r="BL54" i="5"/>
  <c r="CU54" i="5"/>
  <c r="P51" i="5"/>
  <c r="AE50" i="5"/>
  <c r="BA50" i="5"/>
  <c r="CJ50" i="5"/>
  <c r="AD48" i="5"/>
  <c r="DE47" i="5"/>
  <c r="BV47" i="5"/>
  <c r="DE65" i="5"/>
  <c r="BV65" i="5"/>
  <c r="CU64" i="5"/>
  <c r="BL64" i="5"/>
  <c r="BL62" i="5"/>
  <c r="CU62" i="5"/>
  <c r="AZ61" i="5"/>
  <c r="CI61" i="5"/>
  <c r="AD59" i="5"/>
  <c r="CJ58" i="5"/>
  <c r="BA58" i="5"/>
  <c r="P57" i="5"/>
  <c r="CI55" i="5"/>
  <c r="AZ55" i="5"/>
  <c r="AD54" i="5"/>
  <c r="DC50" i="5"/>
  <c r="DM50" i="5"/>
  <c r="BJ50" i="5"/>
  <c r="CS50" i="5"/>
  <c r="BV66" i="5"/>
  <c r="DE66" i="5"/>
  <c r="CU65" i="5"/>
  <c r="BL65" i="5"/>
  <c r="AZ63" i="5"/>
  <c r="CI63" i="5"/>
  <c r="BA61" i="5"/>
  <c r="CJ61" i="5"/>
  <c r="AE60" i="5"/>
  <c r="Q60" i="5"/>
  <c r="DC60" i="5"/>
  <c r="BJ60" i="5"/>
  <c r="CS60" i="5"/>
  <c r="DM60" i="5"/>
  <c r="DE59" i="5"/>
  <c r="BV59" i="5"/>
  <c r="AE57" i="5"/>
  <c r="DM56" i="5"/>
  <c r="DC56" i="5"/>
  <c r="CS56" i="5"/>
  <c r="BJ56" i="5"/>
  <c r="DC55" i="5"/>
  <c r="CS55" i="5"/>
  <c r="BJ55" i="5"/>
  <c r="DM55" i="5"/>
  <c r="AZ54" i="5"/>
  <c r="CI54" i="5"/>
  <c r="AE51" i="5"/>
  <c r="CU51" i="5"/>
  <c r="BL51" i="5"/>
  <c r="DE61" i="5"/>
  <c r="BV61" i="5"/>
  <c r="CU60" i="5"/>
  <c r="BL60" i="5"/>
  <c r="AZ58" i="5"/>
  <c r="CI58" i="5"/>
  <c r="DE56" i="5"/>
  <c r="BV56" i="5"/>
  <c r="BV54" i="5"/>
  <c r="DE54" i="5"/>
  <c r="CJ53" i="5"/>
  <c r="BA53" i="5"/>
  <c r="Q51" i="5"/>
  <c r="DE50" i="5"/>
  <c r="BV50" i="5"/>
  <c r="AE47" i="5"/>
  <c r="AE43" i="5"/>
  <c r="DM43" i="5"/>
  <c r="CS43" i="5"/>
  <c r="DC43" i="5"/>
  <c r="BJ43" i="5"/>
  <c r="AZ42" i="5"/>
  <c r="CI42" i="5"/>
  <c r="AE35" i="5"/>
  <c r="CI47" i="5"/>
  <c r="AZ47" i="5"/>
  <c r="CJ44" i="5"/>
  <c r="BA44" i="5"/>
  <c r="AD43" i="5"/>
  <c r="BA42" i="5"/>
  <c r="CJ42" i="5"/>
  <c r="DM39" i="5"/>
  <c r="DC39" i="5"/>
  <c r="BJ39" i="5"/>
  <c r="CS39" i="5"/>
  <c r="P46" i="5"/>
  <c r="AE38" i="5"/>
  <c r="P37" i="5"/>
  <c r="DE55" i="5"/>
  <c r="BV55" i="5"/>
  <c r="BA54" i="5"/>
  <c r="CJ54" i="5"/>
  <c r="BV53" i="5"/>
  <c r="DE53" i="5"/>
  <c r="Q52" i="5"/>
  <c r="AD49" i="5"/>
  <c r="P48" i="5"/>
  <c r="BV46" i="5"/>
  <c r="DE46" i="5"/>
  <c r="DE49" i="5"/>
  <c r="BV49" i="5"/>
  <c r="AD46" i="5"/>
  <c r="BA46" i="5"/>
  <c r="CJ46" i="5"/>
  <c r="CI45" i="5"/>
  <c r="AZ45" i="5"/>
  <c r="P43" i="5"/>
  <c r="AE52" i="5"/>
  <c r="BV52" i="5"/>
  <c r="DE52" i="5"/>
  <c r="BA51" i="5"/>
  <c r="CJ51" i="5"/>
  <c r="Q50" i="5"/>
  <c r="AZ49" i="5"/>
  <c r="CI49" i="5"/>
  <c r="AE48" i="5"/>
  <c r="BV48" i="5"/>
  <c r="DE48" i="5"/>
  <c r="P47" i="5"/>
  <c r="BA45" i="5"/>
  <c r="CJ45" i="5"/>
  <c r="BL43" i="5"/>
  <c r="CU43" i="5"/>
  <c r="CI56" i="5"/>
  <c r="AZ56" i="5"/>
  <c r="CJ55" i="5"/>
  <c r="BA55" i="5"/>
  <c r="AE54" i="5"/>
  <c r="Q54" i="5"/>
  <c r="AD53" i="5"/>
  <c r="P53" i="5"/>
  <c r="CS53" i="5"/>
  <c r="DC53" i="5"/>
  <c r="BJ53" i="5"/>
  <c r="DM53" i="5"/>
  <c r="CI52" i="5"/>
  <c r="AZ52" i="5"/>
  <c r="AD50" i="5"/>
  <c r="P50" i="5"/>
  <c r="CU49" i="5"/>
  <c r="BL49" i="5"/>
  <c r="Q48" i="5"/>
  <c r="BJ48" i="5"/>
  <c r="CS48" i="5"/>
  <c r="DC48" i="5"/>
  <c r="DM48" i="5"/>
  <c r="CU47" i="5"/>
  <c r="BL47" i="5"/>
  <c r="BJ46" i="5"/>
  <c r="CS46" i="5"/>
  <c r="DC46" i="5"/>
  <c r="DM46" i="5"/>
  <c r="BL45" i="5"/>
  <c r="CU45" i="5"/>
  <c r="CI44" i="5"/>
  <c r="AZ44" i="5"/>
  <c r="Q43" i="5"/>
  <c r="AD38" i="5"/>
  <c r="AE42" i="5"/>
  <c r="DE42" i="5"/>
  <c r="BV42" i="5"/>
  <c r="Q41" i="5"/>
  <c r="P40" i="5"/>
  <c r="AD36" i="5"/>
  <c r="P41" i="5"/>
  <c r="Q39" i="5"/>
  <c r="Q37" i="5"/>
  <c r="BL40" i="5"/>
  <c r="CU40" i="5"/>
  <c r="P39" i="5"/>
  <c r="P38" i="5"/>
  <c r="BL37" i="5"/>
  <c r="CU37" i="5"/>
  <c r="BL48" i="5"/>
  <c r="CU48" i="5"/>
  <c r="Q47" i="5"/>
  <c r="DC47" i="5"/>
  <c r="BJ47" i="5"/>
  <c r="DM47" i="5"/>
  <c r="CS47" i="5"/>
  <c r="BL46" i="5"/>
  <c r="CU46" i="5"/>
  <c r="P44" i="5"/>
  <c r="AZ43" i="5"/>
  <c r="CI43" i="5"/>
  <c r="AE41" i="5"/>
  <c r="AZ41" i="5"/>
  <c r="CI41" i="5"/>
  <c r="AE40" i="5"/>
  <c r="BV38" i="5"/>
  <c r="DE38" i="5"/>
  <c r="Q45" i="5"/>
  <c r="AE44" i="5"/>
  <c r="BV44" i="5"/>
  <c r="DE44" i="5"/>
  <c r="BA43" i="5"/>
  <c r="CJ43" i="5"/>
  <c r="AD41" i="5"/>
  <c r="CJ41" i="5"/>
  <c r="BA41" i="5"/>
  <c r="AD40" i="5"/>
  <c r="CJ40" i="5"/>
  <c r="BA40" i="5"/>
  <c r="AE39" i="5"/>
  <c r="BL38" i="5"/>
  <c r="CU38" i="5"/>
  <c r="BJ37" i="5"/>
  <c r="CS37" i="5"/>
  <c r="DC37" i="5"/>
  <c r="DM37" i="5"/>
  <c r="BV32" i="5"/>
  <c r="DE32" i="5"/>
  <c r="CJ48" i="5"/>
  <c r="BA48" i="5"/>
  <c r="AD47" i="5"/>
  <c r="CI46" i="5"/>
  <c r="AZ46" i="5"/>
  <c r="AE45" i="5"/>
  <c r="AD44" i="5"/>
  <c r="CU44" i="5"/>
  <c r="BL44" i="5"/>
  <c r="CS41" i="5"/>
  <c r="DC41" i="5"/>
  <c r="DM41" i="5"/>
  <c r="BJ41" i="5"/>
  <c r="AD39" i="5"/>
  <c r="CI39" i="5"/>
  <c r="AZ39" i="5"/>
  <c r="CJ36" i="5"/>
  <c r="BA36" i="5"/>
  <c r="BL35" i="5"/>
  <c r="CU35" i="5"/>
  <c r="DE51" i="5"/>
  <c r="BV51" i="5"/>
  <c r="CU50" i="5"/>
  <c r="BL50" i="5"/>
  <c r="CI48" i="5"/>
  <c r="AZ48" i="5"/>
  <c r="BA47" i="5"/>
  <c r="CJ47" i="5"/>
  <c r="AE46" i="5"/>
  <c r="Q46" i="5"/>
  <c r="CS45" i="5"/>
  <c r="DM45" i="5"/>
  <c r="BJ45" i="5"/>
  <c r="DC45" i="5"/>
  <c r="Q44" i="5"/>
  <c r="BJ44" i="5"/>
  <c r="CS44" i="5"/>
  <c r="DC44" i="5"/>
  <c r="DM44" i="5"/>
  <c r="BV40" i="5"/>
  <c r="DE40" i="5"/>
  <c r="CI35" i="5"/>
  <c r="AZ35" i="5"/>
  <c r="CI37" i="5"/>
  <c r="AZ37" i="5"/>
  <c r="Q36" i="5"/>
  <c r="CS36" i="5"/>
  <c r="DC36" i="5"/>
  <c r="DM36" i="5"/>
  <c r="BJ36" i="5"/>
  <c r="CJ35" i="5"/>
  <c r="BA35" i="5"/>
  <c r="BV34" i="5"/>
  <c r="DE34" i="5"/>
  <c r="AZ31" i="5"/>
  <c r="CI31" i="5"/>
  <c r="AE36" i="5"/>
  <c r="P36" i="5"/>
  <c r="BV28" i="5"/>
  <c r="DE28" i="5"/>
  <c r="CI30" i="5"/>
  <c r="AZ30" i="5"/>
  <c r="AZ34" i="5"/>
  <c r="CI34" i="5"/>
  <c r="BL33" i="5"/>
  <c r="CU33" i="5"/>
  <c r="Q42" i="5"/>
  <c r="AQ42" i="5" s="1"/>
  <c r="AS42" i="5" s="1"/>
  <c r="DC42" i="5"/>
  <c r="BJ42" i="5"/>
  <c r="CS42" i="5"/>
  <c r="DM42" i="5"/>
  <c r="DE41" i="5"/>
  <c r="BV41" i="5"/>
  <c r="DE39" i="5"/>
  <c r="BV39" i="5"/>
  <c r="CI38" i="5"/>
  <c r="AZ38" i="5"/>
  <c r="AE37" i="5"/>
  <c r="BV36" i="5"/>
  <c r="DE36" i="5"/>
  <c r="CJ34" i="5"/>
  <c r="BA34" i="5"/>
  <c r="BL32" i="5"/>
  <c r="CU32" i="5"/>
  <c r="AZ28" i="5"/>
  <c r="CI28" i="5"/>
  <c r="P42" i="5"/>
  <c r="CU41" i="5"/>
  <c r="BL41" i="5"/>
  <c r="Q40" i="5"/>
  <c r="DC40" i="5"/>
  <c r="BJ40" i="5"/>
  <c r="CS40" i="5"/>
  <c r="DM40" i="5"/>
  <c r="CU39" i="5"/>
  <c r="BL39" i="5"/>
  <c r="BL36" i="5"/>
  <c r="CU36" i="5"/>
  <c r="CI33" i="5"/>
  <c r="AZ33" i="5"/>
  <c r="BA29" i="5"/>
  <c r="CJ29" i="5"/>
  <c r="Q38" i="5"/>
  <c r="BJ38" i="5"/>
  <c r="DC38" i="5"/>
  <c r="CS38" i="5"/>
  <c r="DM38" i="5"/>
  <c r="BV37" i="5"/>
  <c r="DE37" i="5"/>
  <c r="DE35" i="5"/>
  <c r="BV35" i="5"/>
  <c r="DM33" i="5"/>
  <c r="BJ33" i="5"/>
  <c r="DC33" i="5"/>
  <c r="CS33" i="5"/>
  <c r="BM11" i="5"/>
  <c r="BM18" i="5"/>
  <c r="CM12" i="5"/>
  <c r="DG18" i="5"/>
  <c r="BC19" i="5"/>
  <c r="BN11" i="5"/>
  <c r="CV17" i="5"/>
  <c r="BW11" i="5"/>
  <c r="BW18" i="5"/>
  <c r="BX11" i="5"/>
  <c r="BD12" i="5"/>
  <c r="CW12" i="5"/>
  <c r="BX13" i="5"/>
  <c r="BD17" i="5"/>
  <c r="CW17" i="5"/>
  <c r="BX18" i="5"/>
  <c r="BD19" i="5"/>
  <c r="CW19" i="5"/>
  <c r="CL11" i="5"/>
  <c r="BM12" i="5"/>
  <c r="DF12" i="5"/>
  <c r="CL13" i="5"/>
  <c r="BM17" i="5"/>
  <c r="DF17" i="5"/>
  <c r="CL18" i="5"/>
  <c r="BM19" i="5"/>
  <c r="DF19" i="5"/>
  <c r="BC12" i="5"/>
  <c r="CV19" i="5"/>
  <c r="CM11" i="5"/>
  <c r="BN12" i="5"/>
  <c r="DG12" i="5"/>
  <c r="CM13" i="5"/>
  <c r="BN17" i="5"/>
  <c r="DG17" i="5"/>
  <c r="CM18" i="5"/>
  <c r="BN19" i="5"/>
  <c r="DG19" i="5"/>
  <c r="CM19" i="5"/>
  <c r="CV12" i="5"/>
  <c r="BC11" i="5"/>
  <c r="CV11" i="5"/>
  <c r="BW12" i="5"/>
  <c r="BC13" i="5"/>
  <c r="CV13" i="5"/>
  <c r="BW17" i="5"/>
  <c r="BC18" i="5"/>
  <c r="CV18" i="5"/>
  <c r="BW19" i="5"/>
  <c r="CM17" i="5"/>
  <c r="BW13" i="5"/>
  <c r="BD11" i="5"/>
  <c r="CW11" i="5"/>
  <c r="BX12" i="5"/>
  <c r="BD13" i="5"/>
  <c r="CW13" i="5"/>
  <c r="BX17" i="5"/>
  <c r="BD18" i="5"/>
  <c r="CW18" i="5"/>
  <c r="BX19" i="5"/>
  <c r="DF11" i="5"/>
  <c r="CL12" i="5"/>
  <c r="BM13" i="5"/>
  <c r="DF13" i="5"/>
  <c r="CL17" i="5"/>
  <c r="DF18" i="5"/>
  <c r="CL19" i="5"/>
  <c r="DG11" i="5"/>
  <c r="BN13" i="5"/>
  <c r="DG13" i="5"/>
  <c r="BN18" i="5"/>
  <c r="BC17" i="5"/>
  <c r="DE43" i="5"/>
  <c r="BV43" i="5"/>
  <c r="CU42" i="5"/>
  <c r="BL42" i="5"/>
  <c r="AZ40" i="5"/>
  <c r="CI40" i="5"/>
  <c r="BA39" i="5"/>
  <c r="CJ39" i="5"/>
  <c r="BA38" i="5"/>
  <c r="CJ38" i="5"/>
  <c r="BA37" i="5"/>
  <c r="CJ37" i="5"/>
  <c r="BA31" i="5"/>
  <c r="CJ31" i="5"/>
  <c r="CJ30" i="5"/>
  <c r="BA30" i="5"/>
  <c r="AZ32" i="5"/>
  <c r="CI32" i="5"/>
  <c r="BJ31" i="5"/>
  <c r="CS31" i="5"/>
  <c r="DC31" i="5"/>
  <c r="DM31" i="5"/>
  <c r="BJ30" i="5"/>
  <c r="CS30" i="5"/>
  <c r="DC30" i="5"/>
  <c r="DM30" i="5"/>
  <c r="BA32" i="5"/>
  <c r="CJ32" i="5"/>
  <c r="BV31" i="5"/>
  <c r="DE31" i="5"/>
  <c r="BA28" i="5"/>
  <c r="CJ28" i="5"/>
  <c r="CJ23" i="5"/>
  <c r="BA23" i="5"/>
  <c r="CS35" i="5"/>
  <c r="DM35" i="5"/>
  <c r="DC35" i="5"/>
  <c r="BJ35" i="5"/>
  <c r="BA33" i="5"/>
  <c r="CJ33" i="5"/>
  <c r="BJ28" i="5"/>
  <c r="DM28" i="5"/>
  <c r="DC28" i="5"/>
  <c r="CS28" i="5"/>
  <c r="DC34" i="5"/>
  <c r="DM34" i="5"/>
  <c r="BJ34" i="5"/>
  <c r="CS34" i="5"/>
  <c r="BJ32" i="5"/>
  <c r="DC32" i="5"/>
  <c r="CS32" i="5"/>
  <c r="DM32" i="5"/>
  <c r="BL31" i="5"/>
  <c r="CU31" i="5"/>
  <c r="CI29" i="5"/>
  <c r="AZ29" i="5"/>
  <c r="CS23" i="5"/>
  <c r="DC23" i="5"/>
  <c r="DM23" i="5"/>
  <c r="BJ23" i="5"/>
  <c r="AL157" i="5"/>
  <c r="AM157" i="5" s="1"/>
  <c r="W149" i="5"/>
  <c r="W138" i="5"/>
  <c r="W124" i="5"/>
  <c r="W120" i="5"/>
  <c r="AL109" i="5"/>
  <c r="AM109" i="5" s="1"/>
  <c r="AL111" i="5"/>
  <c r="AM111" i="5" s="1"/>
  <c r="W117" i="5"/>
  <c r="W108" i="5"/>
  <c r="W102" i="5"/>
  <c r="AL85" i="5"/>
  <c r="AM85" i="5" s="1"/>
  <c r="AL83" i="5"/>
  <c r="AM83" i="5" s="1"/>
  <c r="W88" i="5"/>
  <c r="AL77" i="5"/>
  <c r="AM77" i="5" s="1"/>
  <c r="W69" i="5"/>
  <c r="AL66" i="5"/>
  <c r="AM66" i="5" s="1"/>
  <c r="W56" i="5"/>
  <c r="W53" i="5"/>
  <c r="AL49" i="5"/>
  <c r="AM49" i="5" s="1"/>
  <c r="AL45" i="5"/>
  <c r="AM45" i="5" s="1"/>
  <c r="AL47" i="5"/>
  <c r="AM47" i="5" s="1"/>
  <c r="AL52" i="5"/>
  <c r="AM52" i="5" s="1"/>
  <c r="W44" i="5"/>
  <c r="AL35" i="5"/>
  <c r="AM35" i="5" s="1"/>
  <c r="AL28" i="5"/>
  <c r="AM28" i="5" s="1"/>
  <c r="W28" i="5"/>
  <c r="H38" i="5"/>
  <c r="H23" i="5"/>
  <c r="AB25" i="5"/>
  <c r="AB28" i="5"/>
  <c r="O28" i="5"/>
  <c r="AB37" i="5"/>
  <c r="AC32" i="5"/>
  <c r="N24" i="5"/>
  <c r="N30" i="5"/>
  <c r="D27" i="5"/>
  <c r="F28" i="5"/>
  <c r="D23" i="5"/>
  <c r="G23" i="5"/>
  <c r="B25" i="5"/>
  <c r="H24" i="5"/>
  <c r="AB27" i="5"/>
  <c r="O32" i="5"/>
  <c r="N26" i="5"/>
  <c r="G29" i="5"/>
  <c r="D25" i="5"/>
  <c r="H25" i="5"/>
  <c r="O34" i="5"/>
  <c r="AC29" i="5"/>
  <c r="F29" i="5"/>
  <c r="A27" i="5"/>
  <c r="H26" i="5"/>
  <c r="AB32" i="5"/>
  <c r="AC31" i="5"/>
  <c r="G25" i="5"/>
  <c r="B26" i="5"/>
  <c r="AB30" i="5"/>
  <c r="AB24" i="5"/>
  <c r="E25" i="5"/>
  <c r="N33" i="5"/>
  <c r="H32" i="5"/>
  <c r="AB26" i="5"/>
  <c r="AB31" i="5"/>
  <c r="O33" i="5"/>
  <c r="AC23" i="5"/>
  <c r="AC34" i="5"/>
  <c r="N25" i="5"/>
  <c r="N31" i="5"/>
  <c r="E27" i="5"/>
  <c r="F23" i="5"/>
  <c r="D24" i="5"/>
  <c r="C26" i="5"/>
  <c r="C24" i="5"/>
  <c r="H35" i="5"/>
  <c r="AB33" i="5"/>
  <c r="AC24" i="5"/>
  <c r="AC30" i="5"/>
  <c r="N28" i="5"/>
  <c r="F24" i="5"/>
  <c r="E24" i="5"/>
  <c r="G27" i="5"/>
  <c r="O23" i="5"/>
  <c r="AC25" i="5"/>
  <c r="D36" i="5"/>
  <c r="D26" i="5"/>
  <c r="H29" i="5"/>
  <c r="AC26" i="5"/>
  <c r="E35" i="5"/>
  <c r="A29" i="5"/>
  <c r="AC28" i="5"/>
  <c r="F26" i="5"/>
  <c r="H30" i="5"/>
  <c r="AC33" i="5"/>
  <c r="AB29" i="5"/>
  <c r="E26" i="5"/>
  <c r="A25" i="5"/>
  <c r="O30" i="5"/>
  <c r="N29" i="5"/>
  <c r="B24" i="5"/>
  <c r="AB45" i="5"/>
  <c r="O35" i="5"/>
  <c r="C27" i="5"/>
  <c r="AB35" i="5"/>
  <c r="F27" i="5"/>
  <c r="H31" i="5"/>
  <c r="N27" i="5"/>
  <c r="AB23" i="5"/>
  <c r="N34" i="5"/>
  <c r="E23" i="5"/>
  <c r="AB42" i="5"/>
  <c r="G24" i="5"/>
  <c r="O24" i="5"/>
  <c r="F25" i="5"/>
  <c r="H28" i="5"/>
  <c r="O26" i="5"/>
  <c r="G33" i="5"/>
  <c r="G26" i="5"/>
  <c r="N45" i="5"/>
  <c r="N23" i="5"/>
  <c r="A26" i="5"/>
  <c r="H27" i="5"/>
  <c r="H44" i="5"/>
  <c r="AB34" i="5"/>
  <c r="O25" i="5"/>
  <c r="O31" i="5"/>
  <c r="AC27" i="5"/>
  <c r="N32" i="5"/>
  <c r="F34" i="5"/>
  <c r="G30" i="5"/>
  <c r="F30" i="5"/>
  <c r="B28" i="5"/>
  <c r="C25" i="5"/>
  <c r="E28" i="5"/>
  <c r="O29" i="5"/>
  <c r="O27" i="5"/>
  <c r="N35" i="5"/>
  <c r="A24" i="5"/>
  <c r="AF89" i="5" l="1"/>
  <c r="AQ81" i="5"/>
  <c r="AS81" i="5" s="1"/>
  <c r="AF74" i="5"/>
  <c r="AQ90" i="5"/>
  <c r="AS90" i="5" s="1"/>
  <c r="AF135" i="5"/>
  <c r="AQ142" i="5"/>
  <c r="AS142" i="5" s="1"/>
  <c r="AF81" i="5"/>
  <c r="AF96" i="5"/>
  <c r="AF108" i="5"/>
  <c r="AQ124" i="5"/>
  <c r="AS124" i="5" s="1"/>
  <c r="AQ166" i="5"/>
  <c r="AS166" i="5" s="1"/>
  <c r="AF167" i="5"/>
  <c r="AF36" i="5"/>
  <c r="AQ55" i="5"/>
  <c r="AS55" i="5" s="1"/>
  <c r="AQ69" i="5"/>
  <c r="AS69" i="5" s="1"/>
  <c r="AF63" i="5"/>
  <c r="AF72" i="5"/>
  <c r="AQ78" i="5"/>
  <c r="AS78" i="5" s="1"/>
  <c r="AQ88" i="5"/>
  <c r="AS88" i="5" s="1"/>
  <c r="AQ82" i="5"/>
  <c r="AS82" i="5" s="1"/>
  <c r="AF79" i="5"/>
  <c r="AF99" i="5"/>
  <c r="AQ106" i="5"/>
  <c r="AS106" i="5" s="1"/>
  <c r="AF101" i="5"/>
  <c r="AF129" i="5"/>
  <c r="AF145" i="5"/>
  <c r="AF165" i="5"/>
  <c r="AF157" i="5"/>
  <c r="AQ37" i="5"/>
  <c r="AS37" i="5" s="1"/>
  <c r="AQ72" i="5"/>
  <c r="AS72" i="5" s="1"/>
  <c r="AQ100" i="5"/>
  <c r="AS100" i="5" s="1"/>
  <c r="AF94" i="5"/>
  <c r="AQ110" i="5"/>
  <c r="AS110" i="5" s="1"/>
  <c r="AQ122" i="5"/>
  <c r="AS122" i="5" s="1"/>
  <c r="AF40" i="5"/>
  <c r="AF60" i="5"/>
  <c r="AF112" i="5"/>
  <c r="AQ99" i="5"/>
  <c r="AS99" i="5" s="1"/>
  <c r="AF102" i="5"/>
  <c r="AF114" i="5"/>
  <c r="AF103" i="5"/>
  <c r="AQ115" i="5"/>
  <c r="AS115" i="5" s="1"/>
  <c r="AQ167" i="5"/>
  <c r="AS167" i="5" s="1"/>
  <c r="AQ45" i="5"/>
  <c r="AS45" i="5" s="1"/>
  <c r="AF58" i="5"/>
  <c r="AQ61" i="5"/>
  <c r="AS61" i="5" s="1"/>
  <c r="AF67" i="5"/>
  <c r="AF66" i="5"/>
  <c r="AQ113" i="5"/>
  <c r="AS113" i="5" s="1"/>
  <c r="AQ112" i="5"/>
  <c r="AS112" i="5" s="1"/>
  <c r="AF111" i="5"/>
  <c r="AF110" i="5"/>
  <c r="AQ132" i="5"/>
  <c r="AS132" i="5" s="1"/>
  <c r="AQ140" i="5"/>
  <c r="AS140" i="5" s="1"/>
  <c r="AF162" i="5"/>
  <c r="AF47" i="5"/>
  <c r="AQ80" i="5"/>
  <c r="AS80" i="5" s="1"/>
  <c r="AF41" i="5"/>
  <c r="AQ102" i="5"/>
  <c r="AS102" i="5" s="1"/>
  <c r="AF84" i="5"/>
  <c r="AQ38" i="5"/>
  <c r="AS38" i="5" s="1"/>
  <c r="AF44" i="5"/>
  <c r="AQ67" i="5"/>
  <c r="AS67" i="5" s="1"/>
  <c r="AF75" i="5"/>
  <c r="AF80" i="5"/>
  <c r="AF91" i="5"/>
  <c r="AQ94" i="5"/>
  <c r="AS94" i="5" s="1"/>
  <c r="AF83" i="5"/>
  <c r="AQ108" i="5"/>
  <c r="AS108" i="5" s="1"/>
  <c r="AQ130" i="5"/>
  <c r="AS130" i="5" s="1"/>
  <c r="AF137" i="5"/>
  <c r="AQ137" i="5"/>
  <c r="AS137" i="5" s="1"/>
  <c r="AF173" i="5"/>
  <c r="AF88" i="5"/>
  <c r="AQ136" i="5"/>
  <c r="AS136" i="5" s="1"/>
  <c r="AQ135" i="5"/>
  <c r="AS135" i="5" s="1"/>
  <c r="AF122" i="5"/>
  <c r="AQ144" i="5"/>
  <c r="AS144" i="5" s="1"/>
  <c r="AQ165" i="5"/>
  <c r="AS165" i="5" s="1"/>
  <c r="AQ173" i="5"/>
  <c r="AS173" i="5" s="1"/>
  <c r="AQ163" i="5"/>
  <c r="AS163" i="5" s="1"/>
  <c r="AQ171" i="5"/>
  <c r="AS171" i="5" s="1"/>
  <c r="AF49" i="5"/>
  <c r="AF55" i="5"/>
  <c r="AQ89" i="5"/>
  <c r="AS89" i="5" s="1"/>
  <c r="BJ24" i="5"/>
  <c r="CS24" i="5"/>
  <c r="DC24" i="5"/>
  <c r="DM24" i="5"/>
  <c r="P35" i="5"/>
  <c r="Q27" i="5"/>
  <c r="Q29" i="5"/>
  <c r="BA25" i="5"/>
  <c r="CJ25" i="5"/>
  <c r="BL30" i="5"/>
  <c r="CU30" i="5"/>
  <c r="BV30" i="5"/>
  <c r="DE30" i="5"/>
  <c r="BL34" i="5"/>
  <c r="CU34" i="5"/>
  <c r="P32" i="5"/>
  <c r="AE27" i="5"/>
  <c r="Q31" i="5"/>
  <c r="Q25" i="5"/>
  <c r="AD34" i="5"/>
  <c r="DC26" i="5"/>
  <c r="DM26" i="5"/>
  <c r="BJ26" i="5"/>
  <c r="CS26" i="5"/>
  <c r="P23" i="5"/>
  <c r="P45" i="5"/>
  <c r="DE26" i="5"/>
  <c r="BV26" i="5"/>
  <c r="BV33" i="5"/>
  <c r="DE33" i="5"/>
  <c r="Q26" i="5"/>
  <c r="BL25" i="5"/>
  <c r="CU25" i="5"/>
  <c r="Q24" i="5"/>
  <c r="BV24" i="5"/>
  <c r="DE24" i="5"/>
  <c r="AD42" i="5"/>
  <c r="AF42" i="5" s="1"/>
  <c r="P34" i="5"/>
  <c r="AD23" i="5"/>
  <c r="P27" i="5"/>
  <c r="CU27" i="5"/>
  <c r="BL27" i="5"/>
  <c r="AD35" i="5"/>
  <c r="AF35" i="5" s="1"/>
  <c r="BA27" i="5"/>
  <c r="CJ27" i="5"/>
  <c r="Q35" i="5"/>
  <c r="AQ35" i="5" s="1"/>
  <c r="AS35" i="5" s="1"/>
  <c r="AD45" i="5"/>
  <c r="AF45" i="5" s="1"/>
  <c r="P29" i="5"/>
  <c r="Q30" i="5"/>
  <c r="DM25" i="5"/>
  <c r="BJ25" i="5"/>
  <c r="CS25" i="5"/>
  <c r="DC25" i="5"/>
  <c r="AD29" i="5"/>
  <c r="AE33" i="5"/>
  <c r="CU26" i="5"/>
  <c r="BL26" i="5"/>
  <c r="AE28" i="5"/>
  <c r="BJ29" i="5"/>
  <c r="CS29" i="5"/>
  <c r="DC29" i="5"/>
  <c r="DM29" i="5"/>
  <c r="AE26" i="5"/>
  <c r="AZ26" i="5"/>
  <c r="CI26" i="5"/>
  <c r="CI36" i="5"/>
  <c r="AZ36" i="5"/>
  <c r="AE25" i="5"/>
  <c r="Q23" i="5"/>
  <c r="DE27" i="5"/>
  <c r="BV27" i="5"/>
  <c r="BL24" i="5"/>
  <c r="CU24" i="5"/>
  <c r="P28" i="5"/>
  <c r="AE30" i="5"/>
  <c r="AE24" i="5"/>
  <c r="AD33" i="5"/>
  <c r="CJ24" i="5"/>
  <c r="BA24" i="5"/>
  <c r="BA26" i="5"/>
  <c r="CJ26" i="5"/>
  <c r="CI24" i="5"/>
  <c r="AZ24" i="5"/>
  <c r="BL23" i="5"/>
  <c r="CU23" i="5"/>
  <c r="P31" i="5"/>
  <c r="P25" i="5"/>
  <c r="AE34" i="5"/>
  <c r="AE23" i="5"/>
  <c r="Q33" i="5"/>
  <c r="AD31" i="5"/>
  <c r="AD26" i="5"/>
  <c r="P33" i="5"/>
  <c r="AD24" i="5"/>
  <c r="AD30" i="5"/>
  <c r="DE25" i="5"/>
  <c r="BV25" i="5"/>
  <c r="AE31" i="5"/>
  <c r="AD32" i="5"/>
  <c r="DC27" i="5"/>
  <c r="DM27" i="5"/>
  <c r="CS27" i="5"/>
  <c r="BJ27" i="5"/>
  <c r="BL29" i="5"/>
  <c r="CU29" i="5"/>
  <c r="AE29" i="5"/>
  <c r="Q34" i="5"/>
  <c r="CI25" i="5"/>
  <c r="AZ25" i="5"/>
  <c r="BV29" i="5"/>
  <c r="DE29" i="5"/>
  <c r="P26" i="5"/>
  <c r="Q32" i="5"/>
  <c r="AD27" i="5"/>
  <c r="AF27" i="5" s="1"/>
  <c r="BV23" i="5"/>
  <c r="DE23" i="5"/>
  <c r="CI23" i="5"/>
  <c r="AZ23" i="5"/>
  <c r="BL28" i="5"/>
  <c r="CU28" i="5"/>
  <c r="AZ27" i="5"/>
  <c r="CI27" i="5"/>
  <c r="P30" i="5"/>
  <c r="P24" i="5"/>
  <c r="AE32" i="5"/>
  <c r="AD37" i="5"/>
  <c r="AF37" i="5" s="1"/>
  <c r="Q28" i="5"/>
  <c r="AD28" i="5"/>
  <c r="AD25" i="5"/>
  <c r="AF25" i="5" s="1"/>
  <c r="CL61" i="5"/>
  <c r="DF61" i="5"/>
  <c r="BC58" i="5"/>
  <c r="BM58" i="5"/>
  <c r="BW58" i="5"/>
  <c r="CV58" i="5"/>
  <c r="AP100" i="5"/>
  <c r="AR100" i="5" s="1"/>
  <c r="R100" i="5"/>
  <c r="R77" i="5"/>
  <c r="AP77" i="5"/>
  <c r="AR77" i="5" s="1"/>
  <c r="BW117" i="5"/>
  <c r="CV117" i="5"/>
  <c r="BM117" i="5"/>
  <c r="BC117" i="5"/>
  <c r="BM100" i="5"/>
  <c r="BC100" i="5"/>
  <c r="CV100" i="5"/>
  <c r="BW100" i="5"/>
  <c r="DF97" i="5"/>
  <c r="CL97" i="5"/>
  <c r="AP137" i="5"/>
  <c r="AR137" i="5" s="1"/>
  <c r="R137" i="5"/>
  <c r="AQ157" i="5"/>
  <c r="AS157" i="5" s="1"/>
  <c r="AP169" i="5"/>
  <c r="AR169" i="5" s="1"/>
  <c r="R169" i="5"/>
  <c r="BC157" i="5"/>
  <c r="CV157" i="5"/>
  <c r="BW157" i="5"/>
  <c r="BM157" i="5"/>
  <c r="CV166" i="5"/>
  <c r="BC166" i="5"/>
  <c r="BM166" i="5"/>
  <c r="BW166" i="5"/>
  <c r="CV174" i="5"/>
  <c r="BC174" i="5"/>
  <c r="BM174" i="5"/>
  <c r="BW174" i="5"/>
  <c r="CL37" i="5"/>
  <c r="DF37" i="5"/>
  <c r="R42" i="5"/>
  <c r="AP42" i="5"/>
  <c r="AR42" i="5" s="1"/>
  <c r="CV40" i="5"/>
  <c r="BC40" i="5"/>
  <c r="BW40" i="5"/>
  <c r="BM40" i="5"/>
  <c r="AP80" i="5"/>
  <c r="AR80" i="5" s="1"/>
  <c r="R80" i="5"/>
  <c r="DF90" i="5"/>
  <c r="CL90" i="5"/>
  <c r="DF98" i="5"/>
  <c r="CL98" i="5"/>
  <c r="BC96" i="5"/>
  <c r="BM96" i="5"/>
  <c r="BW96" i="5"/>
  <c r="CV96" i="5"/>
  <c r="CV97" i="5"/>
  <c r="BC97" i="5"/>
  <c r="BW97" i="5"/>
  <c r="BM97" i="5"/>
  <c r="AP125" i="5"/>
  <c r="AR125" i="5" s="1"/>
  <c r="R125" i="5"/>
  <c r="AP127" i="5"/>
  <c r="AR127" i="5" s="1"/>
  <c r="R127" i="5"/>
  <c r="DF124" i="5"/>
  <c r="CL124" i="5"/>
  <c r="AP130" i="5"/>
  <c r="AR130" i="5" s="1"/>
  <c r="R130" i="5"/>
  <c r="AP132" i="5"/>
  <c r="AR132" i="5" s="1"/>
  <c r="R132" i="5"/>
  <c r="CL125" i="5"/>
  <c r="DF125" i="5"/>
  <c r="BW130" i="5"/>
  <c r="CV130" i="5"/>
  <c r="BM130" i="5"/>
  <c r="BC130" i="5"/>
  <c r="R138" i="5"/>
  <c r="AP138" i="5"/>
  <c r="AR138" i="5" s="1"/>
  <c r="AP144" i="5"/>
  <c r="AR144" i="5" s="1"/>
  <c r="R144" i="5"/>
  <c r="R152" i="5"/>
  <c r="AP152" i="5"/>
  <c r="AR152" i="5" s="1"/>
  <c r="AP160" i="5"/>
  <c r="AR160" i="5" s="1"/>
  <c r="R160" i="5"/>
  <c r="BC144" i="5"/>
  <c r="BM144" i="5"/>
  <c r="BW144" i="5"/>
  <c r="CV144" i="5"/>
  <c r="CL152" i="5"/>
  <c r="DF152" i="5"/>
  <c r="DF160" i="5"/>
  <c r="CL160" i="5"/>
  <c r="DF143" i="5"/>
  <c r="CL143" i="5"/>
  <c r="R148" i="5"/>
  <c r="AP148" i="5"/>
  <c r="AR148" i="5" s="1"/>
  <c r="R156" i="5"/>
  <c r="AP156" i="5"/>
  <c r="AR156" i="5" s="1"/>
  <c r="CL169" i="5"/>
  <c r="DF169" i="5"/>
  <c r="AF169" i="5"/>
  <c r="DF167" i="5"/>
  <c r="CL167" i="5"/>
  <c r="CL157" i="5"/>
  <c r="DF157" i="5"/>
  <c r="AF161" i="5"/>
  <c r="DF158" i="5"/>
  <c r="CL158" i="5"/>
  <c r="CL165" i="5"/>
  <c r="DF165" i="5"/>
  <c r="CL173" i="5"/>
  <c r="DF173" i="5"/>
  <c r="AP145" i="5"/>
  <c r="AR145" i="5" s="1"/>
  <c r="R145" i="5"/>
  <c r="BC32" i="5"/>
  <c r="BM32" i="5"/>
  <c r="BW32" i="5"/>
  <c r="CV32" i="5"/>
  <c r="BW37" i="5"/>
  <c r="CV37" i="5"/>
  <c r="BC37" i="5"/>
  <c r="BM37" i="5"/>
  <c r="CL29" i="5"/>
  <c r="DF29" i="5"/>
  <c r="AQ36" i="5"/>
  <c r="AS36" i="5" s="1"/>
  <c r="AQ46" i="5"/>
  <c r="AS46" i="5" s="1"/>
  <c r="AF39" i="5"/>
  <c r="CL40" i="5"/>
  <c r="DF40" i="5"/>
  <c r="R39" i="5"/>
  <c r="AP39" i="5"/>
  <c r="AR39" i="5" s="1"/>
  <c r="AQ41" i="5"/>
  <c r="AS41" i="5" s="1"/>
  <c r="AF50" i="5"/>
  <c r="AF53" i="5"/>
  <c r="AF59" i="5"/>
  <c r="CL60" i="5"/>
  <c r="DF60" i="5"/>
  <c r="AP54" i="5"/>
  <c r="AR54" i="5" s="1"/>
  <c r="R54" i="5"/>
  <c r="BC49" i="5"/>
  <c r="BM49" i="5"/>
  <c r="BW49" i="5"/>
  <c r="CV49" i="5"/>
  <c r="CL64" i="5"/>
  <c r="DF64" i="5"/>
  <c r="CL72" i="5"/>
  <c r="DF72" i="5"/>
  <c r="BW80" i="5"/>
  <c r="CV80" i="5"/>
  <c r="BM80" i="5"/>
  <c r="BC80" i="5"/>
  <c r="AF69" i="5"/>
  <c r="AP69" i="5"/>
  <c r="AR69" i="5" s="1"/>
  <c r="R69" i="5"/>
  <c r="R52" i="5"/>
  <c r="AP52" i="5"/>
  <c r="AR52" i="5" s="1"/>
  <c r="CL65" i="5"/>
  <c r="DF65" i="5"/>
  <c r="AP68" i="5"/>
  <c r="AR68" i="5" s="1"/>
  <c r="R68" i="5"/>
  <c r="R64" i="5"/>
  <c r="AP64" i="5"/>
  <c r="AR64" i="5" s="1"/>
  <c r="AF57" i="5"/>
  <c r="DF66" i="5"/>
  <c r="CL66" i="5"/>
  <c r="BM71" i="5"/>
  <c r="BC71" i="5"/>
  <c r="CV71" i="5"/>
  <c r="BW71" i="5"/>
  <c r="CL73" i="5"/>
  <c r="DF73" i="5"/>
  <c r="DF76" i="5"/>
  <c r="CL76" i="5"/>
  <c r="BM86" i="5"/>
  <c r="BC86" i="5"/>
  <c r="BW86" i="5"/>
  <c r="CV86" i="5"/>
  <c r="CV81" i="5"/>
  <c r="BW81" i="5"/>
  <c r="BM81" i="5"/>
  <c r="BC81" i="5"/>
  <c r="AP71" i="5"/>
  <c r="AR71" i="5" s="1"/>
  <c r="R71" i="5"/>
  <c r="AQ86" i="5"/>
  <c r="AS86" i="5" s="1"/>
  <c r="BC92" i="5"/>
  <c r="CV92" i="5"/>
  <c r="BW92" i="5"/>
  <c r="BM92" i="5"/>
  <c r="BM90" i="5"/>
  <c r="BC90" i="5"/>
  <c r="CV90" i="5"/>
  <c r="BW90" i="5"/>
  <c r="CL95" i="5"/>
  <c r="DF95" i="5"/>
  <c r="AF104" i="5"/>
  <c r="CL96" i="5"/>
  <c r="DF96" i="5"/>
  <c r="AF87" i="5"/>
  <c r="CV105" i="5"/>
  <c r="BC105" i="5"/>
  <c r="BM105" i="5"/>
  <c r="BW105" i="5"/>
  <c r="AQ103" i="5"/>
  <c r="AS103" i="5" s="1"/>
  <c r="AQ96" i="5"/>
  <c r="AS96" i="5" s="1"/>
  <c r="R112" i="5"/>
  <c r="AP112" i="5"/>
  <c r="AR112" i="5" s="1"/>
  <c r="AF100" i="5"/>
  <c r="AQ98" i="5"/>
  <c r="AS98" i="5" s="1"/>
  <c r="CL102" i="5"/>
  <c r="DF102" i="5"/>
  <c r="AF118" i="5"/>
  <c r="AF125" i="5"/>
  <c r="CL118" i="5"/>
  <c r="DF118" i="5"/>
  <c r="CL126" i="5"/>
  <c r="DF126" i="5"/>
  <c r="AP113" i="5"/>
  <c r="AR113" i="5" s="1"/>
  <c r="R113" i="5"/>
  <c r="CL122" i="5"/>
  <c r="DF122" i="5"/>
  <c r="AF119" i="5"/>
  <c r="AF127" i="5"/>
  <c r="CV107" i="5"/>
  <c r="BC107" i="5"/>
  <c r="BM107" i="5"/>
  <c r="BW107" i="5"/>
  <c r="AF132" i="5"/>
  <c r="BC125" i="5"/>
  <c r="BM125" i="5"/>
  <c r="CV125" i="5"/>
  <c r="BW125" i="5"/>
  <c r="R131" i="5"/>
  <c r="AP131" i="5"/>
  <c r="AR131" i="5" s="1"/>
  <c r="R139" i="5"/>
  <c r="AP139" i="5"/>
  <c r="AR139" i="5" s="1"/>
  <c r="AQ114" i="5"/>
  <c r="AS114" i="5" s="1"/>
  <c r="CL130" i="5"/>
  <c r="DF130" i="5"/>
  <c r="AF138" i="5"/>
  <c r="AQ138" i="5"/>
  <c r="AS138" i="5" s="1"/>
  <c r="R133" i="5"/>
  <c r="AP133" i="5"/>
  <c r="AR133" i="5" s="1"/>
  <c r="AF144" i="5"/>
  <c r="AF152" i="5"/>
  <c r="AQ133" i="5"/>
  <c r="AS133" i="5" s="1"/>
  <c r="CL144" i="5"/>
  <c r="DF144" i="5"/>
  <c r="BC152" i="5"/>
  <c r="BW152" i="5"/>
  <c r="CV152" i="5"/>
  <c r="BM152" i="5"/>
  <c r="BW160" i="5"/>
  <c r="CV160" i="5"/>
  <c r="BC160" i="5"/>
  <c r="BM160" i="5"/>
  <c r="AF148" i="5"/>
  <c r="AF156" i="5"/>
  <c r="AP147" i="5"/>
  <c r="AR147" i="5" s="1"/>
  <c r="R147" i="5"/>
  <c r="AP155" i="5"/>
  <c r="AR155" i="5" s="1"/>
  <c r="R155" i="5"/>
  <c r="AQ147" i="5"/>
  <c r="AS147" i="5" s="1"/>
  <c r="AQ155" i="5"/>
  <c r="AS155" i="5" s="1"/>
  <c r="BW162" i="5"/>
  <c r="CV162" i="5"/>
  <c r="BC162" i="5"/>
  <c r="BM162" i="5"/>
  <c r="BW170" i="5"/>
  <c r="BM170" i="5"/>
  <c r="CV170" i="5"/>
  <c r="BC170" i="5"/>
  <c r="AP166" i="5"/>
  <c r="AR166" i="5" s="1"/>
  <c r="R166" i="5"/>
  <c r="AF174" i="5"/>
  <c r="BM167" i="5"/>
  <c r="BC167" i="5"/>
  <c r="BW167" i="5"/>
  <c r="CV167" i="5"/>
  <c r="BM151" i="5"/>
  <c r="BW151" i="5"/>
  <c r="CV151" i="5"/>
  <c r="BC151" i="5"/>
  <c r="AQ160" i="5"/>
  <c r="AS160" i="5" s="1"/>
  <c r="CV158" i="5"/>
  <c r="BC158" i="5"/>
  <c r="BM158" i="5"/>
  <c r="BW158" i="5"/>
  <c r="CV165" i="5"/>
  <c r="BC165" i="5"/>
  <c r="BM165" i="5"/>
  <c r="BW165" i="5"/>
  <c r="CV173" i="5"/>
  <c r="BC173" i="5"/>
  <c r="BM173" i="5"/>
  <c r="BW173" i="5"/>
  <c r="CV74" i="5"/>
  <c r="BM74" i="5"/>
  <c r="BC74" i="5"/>
  <c r="BW74" i="5"/>
  <c r="BC75" i="5"/>
  <c r="BW75" i="5"/>
  <c r="CV75" i="5"/>
  <c r="BM75" i="5"/>
  <c r="CV69" i="5"/>
  <c r="BW69" i="5"/>
  <c r="BC69" i="5"/>
  <c r="BM69" i="5"/>
  <c r="CV98" i="5"/>
  <c r="BC98" i="5"/>
  <c r="BW98" i="5"/>
  <c r="BM98" i="5"/>
  <c r="CL109" i="5"/>
  <c r="DF109" i="5"/>
  <c r="CL110" i="5"/>
  <c r="DF110" i="5"/>
  <c r="BC124" i="5"/>
  <c r="BM124" i="5"/>
  <c r="BW124" i="5"/>
  <c r="CV124" i="5"/>
  <c r="R154" i="5"/>
  <c r="AP154" i="5"/>
  <c r="AR154" i="5" s="1"/>
  <c r="AP149" i="5"/>
  <c r="AR149" i="5" s="1"/>
  <c r="R149" i="5"/>
  <c r="AP50" i="5"/>
  <c r="AR50" i="5" s="1"/>
  <c r="R50" i="5"/>
  <c r="CV61" i="5"/>
  <c r="BM61" i="5"/>
  <c r="BC61" i="5"/>
  <c r="BW61" i="5"/>
  <c r="R51" i="5"/>
  <c r="AP51" i="5"/>
  <c r="AR51" i="5" s="1"/>
  <c r="CL71" i="5"/>
  <c r="DF71" i="5"/>
  <c r="CV102" i="5"/>
  <c r="BW102" i="5"/>
  <c r="BM102" i="5"/>
  <c r="BC102" i="5"/>
  <c r="DF107" i="5"/>
  <c r="CL107" i="5"/>
  <c r="AF146" i="5"/>
  <c r="BC23" i="5"/>
  <c r="BM23" i="5"/>
  <c r="BW23" i="5"/>
  <c r="CV23" i="5"/>
  <c r="BC29" i="5"/>
  <c r="BM29" i="5"/>
  <c r="BW29" i="5"/>
  <c r="CV29" i="5"/>
  <c r="AQ54" i="5"/>
  <c r="AS54" i="5" s="1"/>
  <c r="CL45" i="5"/>
  <c r="DF45" i="5"/>
  <c r="AQ50" i="5"/>
  <c r="AS50" i="5" s="1"/>
  <c r="R48" i="5"/>
  <c r="AP48" i="5"/>
  <c r="AR48" i="5" s="1"/>
  <c r="CL42" i="5"/>
  <c r="DF42" i="5"/>
  <c r="BC60" i="5"/>
  <c r="BM60" i="5"/>
  <c r="BW60" i="5"/>
  <c r="CV60" i="5"/>
  <c r="DF49" i="5"/>
  <c r="CL49" i="5"/>
  <c r="CV64" i="5"/>
  <c r="BW64" i="5"/>
  <c r="BM64" i="5"/>
  <c r="BC64" i="5"/>
  <c r="BW72" i="5"/>
  <c r="BM72" i="5"/>
  <c r="BC72" i="5"/>
  <c r="CV72" i="5"/>
  <c r="DF80" i="5"/>
  <c r="CL80" i="5"/>
  <c r="AQ49" i="5"/>
  <c r="AS49" i="5" s="1"/>
  <c r="AF64" i="5"/>
  <c r="AF71" i="5"/>
  <c r="R76" i="5"/>
  <c r="AP76" i="5"/>
  <c r="AR76" i="5" s="1"/>
  <c r="CV65" i="5"/>
  <c r="BC65" i="5"/>
  <c r="BW65" i="5"/>
  <c r="BM65" i="5"/>
  <c r="AF61" i="5"/>
  <c r="R67" i="5"/>
  <c r="AP67" i="5"/>
  <c r="AR67" i="5" s="1"/>
  <c r="DF68" i="5"/>
  <c r="CL68" i="5"/>
  <c r="R82" i="5"/>
  <c r="AP82" i="5"/>
  <c r="AR82" i="5" s="1"/>
  <c r="CV76" i="5"/>
  <c r="BC76" i="5"/>
  <c r="BM76" i="5"/>
  <c r="BW76" i="5"/>
  <c r="BM82" i="5"/>
  <c r="BW82" i="5"/>
  <c r="BC82" i="5"/>
  <c r="CV82" i="5"/>
  <c r="AP88" i="5"/>
  <c r="AR88" i="5" s="1"/>
  <c r="R88" i="5"/>
  <c r="AF90" i="5"/>
  <c r="DF81" i="5"/>
  <c r="CL81" i="5"/>
  <c r="DF92" i="5"/>
  <c r="CL92" i="5"/>
  <c r="BW101" i="5"/>
  <c r="BC101" i="5"/>
  <c r="BM101" i="5"/>
  <c r="CV101" i="5"/>
  <c r="BC95" i="5"/>
  <c r="BM95" i="5"/>
  <c r="BW95" i="5"/>
  <c r="CV95" i="5"/>
  <c r="DF88" i="5"/>
  <c r="CL88" i="5"/>
  <c r="BC78" i="5"/>
  <c r="BW78" i="5"/>
  <c r="CV78" i="5"/>
  <c r="BM78" i="5"/>
  <c r="AF85" i="5"/>
  <c r="AQ91" i="5"/>
  <c r="AS91" i="5" s="1"/>
  <c r="BW111" i="5"/>
  <c r="BC111" i="5"/>
  <c r="BM111" i="5"/>
  <c r="CV111" i="5"/>
  <c r="CL104" i="5"/>
  <c r="DF104" i="5"/>
  <c r="BC118" i="5"/>
  <c r="CV118" i="5"/>
  <c r="BM118" i="5"/>
  <c r="BW118" i="5"/>
  <c r="BM126" i="5"/>
  <c r="BW126" i="5"/>
  <c r="CV126" i="5"/>
  <c r="BC126" i="5"/>
  <c r="DF123" i="5"/>
  <c r="CL123" i="5"/>
  <c r="CV122" i="5"/>
  <c r="BM122" i="5"/>
  <c r="BW122" i="5"/>
  <c r="BC122" i="5"/>
  <c r="AP135" i="5"/>
  <c r="AR135" i="5" s="1"/>
  <c r="R135" i="5"/>
  <c r="R119" i="5"/>
  <c r="AP119" i="5"/>
  <c r="AR119" i="5" s="1"/>
  <c r="R134" i="5"/>
  <c r="AP134" i="5"/>
  <c r="AR134" i="5" s="1"/>
  <c r="R142" i="5"/>
  <c r="AP142" i="5"/>
  <c r="AR142" i="5" s="1"/>
  <c r="AF113" i="5"/>
  <c r="AP126" i="5"/>
  <c r="AR126" i="5" s="1"/>
  <c r="R126" i="5"/>
  <c r="R123" i="5"/>
  <c r="AP123" i="5"/>
  <c r="AR123" i="5" s="1"/>
  <c r="AP143" i="5"/>
  <c r="AR143" i="5" s="1"/>
  <c r="R143" i="5"/>
  <c r="CL162" i="5"/>
  <c r="DF162" i="5"/>
  <c r="CL170" i="5"/>
  <c r="DF170" i="5"/>
  <c r="BC168" i="5"/>
  <c r="BW168" i="5"/>
  <c r="BM168" i="5"/>
  <c r="CV168" i="5"/>
  <c r="AF151" i="5"/>
  <c r="AP159" i="5"/>
  <c r="AR159" i="5" s="1"/>
  <c r="R159" i="5"/>
  <c r="DF151" i="5"/>
  <c r="CL151" i="5"/>
  <c r="R164" i="5"/>
  <c r="AP164" i="5"/>
  <c r="AR164" i="5" s="1"/>
  <c r="R172" i="5"/>
  <c r="AP172" i="5"/>
  <c r="AR172" i="5" s="1"/>
  <c r="CL135" i="5"/>
  <c r="DF135" i="5"/>
  <c r="BC147" i="5"/>
  <c r="BM147" i="5"/>
  <c r="BW147" i="5"/>
  <c r="CV147" i="5"/>
  <c r="AF153" i="5"/>
  <c r="R162" i="5"/>
  <c r="AP162" i="5"/>
  <c r="AR162" i="5" s="1"/>
  <c r="R170" i="5"/>
  <c r="AP170" i="5"/>
  <c r="AR170" i="5" s="1"/>
  <c r="AP161" i="5"/>
  <c r="AR161" i="5" s="1"/>
  <c r="R161" i="5"/>
  <c r="CL54" i="5"/>
  <c r="DF54" i="5"/>
  <c r="R59" i="5"/>
  <c r="AP59" i="5"/>
  <c r="AR59" i="5" s="1"/>
  <c r="BC77" i="5"/>
  <c r="BM77" i="5"/>
  <c r="BW77" i="5"/>
  <c r="CV77" i="5"/>
  <c r="CL85" i="5"/>
  <c r="DF85" i="5"/>
  <c r="BM136" i="5"/>
  <c r="BW136" i="5"/>
  <c r="CV136" i="5"/>
  <c r="BC136" i="5"/>
  <c r="CL145" i="5"/>
  <c r="DF145" i="5"/>
  <c r="AF68" i="5"/>
  <c r="DF77" i="5"/>
  <c r="CL77" i="5"/>
  <c r="BW38" i="5"/>
  <c r="BC38" i="5"/>
  <c r="BM38" i="5"/>
  <c r="CV38" i="5"/>
  <c r="BC35" i="5"/>
  <c r="BW35" i="5"/>
  <c r="CV35" i="5"/>
  <c r="BM35" i="5"/>
  <c r="AQ47" i="5"/>
  <c r="AS47" i="5" s="1"/>
  <c r="BC45" i="5"/>
  <c r="CV45" i="5"/>
  <c r="BM45" i="5"/>
  <c r="BW45" i="5"/>
  <c r="CL51" i="5"/>
  <c r="DF51" i="5"/>
  <c r="CL46" i="5"/>
  <c r="DF46" i="5"/>
  <c r="AP37" i="5"/>
  <c r="AR37" i="5" s="1"/>
  <c r="R37" i="5"/>
  <c r="CV42" i="5"/>
  <c r="BC42" i="5"/>
  <c r="BW42" i="5"/>
  <c r="BM42" i="5"/>
  <c r="AF54" i="5"/>
  <c r="DF52" i="5"/>
  <c r="CL52" i="5"/>
  <c r="R58" i="5"/>
  <c r="AP58" i="5"/>
  <c r="AR58" i="5" s="1"/>
  <c r="AF51" i="5"/>
  <c r="CL70" i="5"/>
  <c r="DF70" i="5"/>
  <c r="CV68" i="5"/>
  <c r="BC68" i="5"/>
  <c r="BM68" i="5"/>
  <c r="BW68" i="5"/>
  <c r="AQ70" i="5"/>
  <c r="AS70" i="5" s="1"/>
  <c r="CL82" i="5"/>
  <c r="DF82" i="5"/>
  <c r="AQ73" i="5"/>
  <c r="AS73" i="5" s="1"/>
  <c r="BM79" i="5"/>
  <c r="BW79" i="5"/>
  <c r="CV79" i="5"/>
  <c r="BC79" i="5"/>
  <c r="R72" i="5"/>
  <c r="AP72" i="5"/>
  <c r="AR72" i="5" s="1"/>
  <c r="DF87" i="5"/>
  <c r="CL87" i="5"/>
  <c r="AF93" i="5"/>
  <c r="DF101" i="5"/>
  <c r="CL101" i="5"/>
  <c r="AP84" i="5"/>
  <c r="AR84" i="5" s="1"/>
  <c r="R84" i="5"/>
  <c r="CV88" i="5"/>
  <c r="BC88" i="5"/>
  <c r="BW88" i="5"/>
  <c r="BM88" i="5"/>
  <c r="R96" i="5"/>
  <c r="AP96" i="5"/>
  <c r="AR96" i="5" s="1"/>
  <c r="DF78" i="5"/>
  <c r="CL78" i="5"/>
  <c r="CL93" i="5"/>
  <c r="DF93" i="5"/>
  <c r="AF86" i="5"/>
  <c r="AP98" i="5"/>
  <c r="AR98" i="5" s="1"/>
  <c r="R98" i="5"/>
  <c r="CL111" i="5"/>
  <c r="DF111" i="5"/>
  <c r="AQ111" i="5"/>
  <c r="AS111" i="5" s="1"/>
  <c r="R115" i="5"/>
  <c r="AP115" i="5"/>
  <c r="AR115" i="5" s="1"/>
  <c r="BC104" i="5"/>
  <c r="BM104" i="5"/>
  <c r="BW104" i="5"/>
  <c r="CV104" i="5"/>
  <c r="DF108" i="5"/>
  <c r="CL108" i="5"/>
  <c r="R93" i="5"/>
  <c r="AP93" i="5"/>
  <c r="AR93" i="5" s="1"/>
  <c r="BC103" i="5"/>
  <c r="BM103" i="5"/>
  <c r="BW103" i="5"/>
  <c r="CV103" i="5"/>
  <c r="BW119" i="5"/>
  <c r="CV119" i="5"/>
  <c r="BC119" i="5"/>
  <c r="BM119" i="5"/>
  <c r="CV123" i="5"/>
  <c r="BW123" i="5"/>
  <c r="BC123" i="5"/>
  <c r="BM123" i="5"/>
  <c r="BC120" i="5"/>
  <c r="BM120" i="5"/>
  <c r="BW120" i="5"/>
  <c r="CV120" i="5"/>
  <c r="AP111" i="5"/>
  <c r="AR111" i="5" s="1"/>
  <c r="R111" i="5"/>
  <c r="CL131" i="5"/>
  <c r="DF131" i="5"/>
  <c r="BC139" i="5"/>
  <c r="BM139" i="5"/>
  <c r="BW139" i="5"/>
  <c r="CV139" i="5"/>
  <c r="AF143" i="5"/>
  <c r="AF140" i="5"/>
  <c r="AQ148" i="5"/>
  <c r="AS148" i="5" s="1"/>
  <c r="AQ156" i="5"/>
  <c r="AS156" i="5" s="1"/>
  <c r="BC138" i="5"/>
  <c r="BM138" i="5"/>
  <c r="BW138" i="5"/>
  <c r="CV138" i="5"/>
  <c r="DF148" i="5"/>
  <c r="CL148" i="5"/>
  <c r="CL156" i="5"/>
  <c r="DF156" i="5"/>
  <c r="DF168" i="5"/>
  <c r="CL168" i="5"/>
  <c r="AP167" i="5"/>
  <c r="AR167" i="5" s="1"/>
  <c r="R167" i="5"/>
  <c r="AP174" i="5"/>
  <c r="AR174" i="5" s="1"/>
  <c r="R174" i="5"/>
  <c r="AP140" i="5"/>
  <c r="AR140" i="5" s="1"/>
  <c r="R140" i="5"/>
  <c r="CV163" i="5"/>
  <c r="BC163" i="5"/>
  <c r="BW163" i="5"/>
  <c r="BM163" i="5"/>
  <c r="AF164" i="5"/>
  <c r="AF172" i="5"/>
  <c r="BC135" i="5"/>
  <c r="BM135" i="5"/>
  <c r="CV135" i="5"/>
  <c r="BW135" i="5"/>
  <c r="CL147" i="5"/>
  <c r="DF147" i="5"/>
  <c r="AP151" i="5"/>
  <c r="AR151" i="5" s="1"/>
  <c r="R151" i="5"/>
  <c r="AF170" i="5"/>
  <c r="BC31" i="5"/>
  <c r="BM31" i="5"/>
  <c r="BW31" i="5"/>
  <c r="CV31" i="5"/>
  <c r="R103" i="5"/>
  <c r="AP103" i="5"/>
  <c r="AR103" i="5" s="1"/>
  <c r="R105" i="5"/>
  <c r="AP105" i="5"/>
  <c r="AR105" i="5" s="1"/>
  <c r="DF106" i="5"/>
  <c r="CL106" i="5"/>
  <c r="BC143" i="5"/>
  <c r="BM143" i="5"/>
  <c r="BW143" i="5"/>
  <c r="CV143" i="5"/>
  <c r="R146" i="5"/>
  <c r="AP146" i="5"/>
  <c r="AR146" i="5" s="1"/>
  <c r="CL161" i="5"/>
  <c r="DF161" i="5"/>
  <c r="CV172" i="5"/>
  <c r="BC172" i="5"/>
  <c r="BM172" i="5"/>
  <c r="BW172" i="5"/>
  <c r="AP53" i="5"/>
  <c r="AR53" i="5" s="1"/>
  <c r="R53" i="5"/>
  <c r="BM54" i="5"/>
  <c r="CV54" i="5"/>
  <c r="BC54" i="5"/>
  <c r="BW54" i="5"/>
  <c r="R56" i="5"/>
  <c r="AP56" i="5"/>
  <c r="AR56" i="5" s="1"/>
  <c r="BW66" i="5"/>
  <c r="CV66" i="5"/>
  <c r="BM66" i="5"/>
  <c r="BC66" i="5"/>
  <c r="R89" i="5"/>
  <c r="AP89" i="5"/>
  <c r="AR89" i="5" s="1"/>
  <c r="CL86" i="5"/>
  <c r="DF86" i="5"/>
  <c r="R102" i="5"/>
  <c r="AP102" i="5"/>
  <c r="AR102" i="5" s="1"/>
  <c r="R104" i="5"/>
  <c r="AP104" i="5"/>
  <c r="AR104" i="5" s="1"/>
  <c r="BC109" i="5"/>
  <c r="CV109" i="5"/>
  <c r="BW109" i="5"/>
  <c r="BM109" i="5"/>
  <c r="AQ58" i="5"/>
  <c r="AS58" i="5" s="1"/>
  <c r="AQ56" i="5"/>
  <c r="AS56" i="5" s="1"/>
  <c r="CL83" i="5"/>
  <c r="DF83" i="5"/>
  <c r="CL91" i="5"/>
  <c r="DF91" i="5"/>
  <c r="AQ77" i="5"/>
  <c r="AS77" i="5" s="1"/>
  <c r="AP83" i="5"/>
  <c r="AR83" i="5" s="1"/>
  <c r="R83" i="5"/>
  <c r="CL89" i="5"/>
  <c r="DF89" i="5"/>
  <c r="DF79" i="5"/>
  <c r="CL79" i="5"/>
  <c r="R74" i="5"/>
  <c r="AP74" i="5"/>
  <c r="AR74" i="5" s="1"/>
  <c r="CV87" i="5"/>
  <c r="BC87" i="5"/>
  <c r="BM87" i="5"/>
  <c r="BW87" i="5"/>
  <c r="AP79" i="5"/>
  <c r="AR79" i="5" s="1"/>
  <c r="R79" i="5"/>
  <c r="BW93" i="5"/>
  <c r="BC93" i="5"/>
  <c r="BM93" i="5"/>
  <c r="CV93" i="5"/>
  <c r="BC94" i="5"/>
  <c r="BM94" i="5"/>
  <c r="BW94" i="5"/>
  <c r="CV94" i="5"/>
  <c r="R81" i="5"/>
  <c r="AP81" i="5"/>
  <c r="AR81" i="5" s="1"/>
  <c r="AP116" i="5"/>
  <c r="AR116" i="5" s="1"/>
  <c r="R116" i="5"/>
  <c r="CV108" i="5"/>
  <c r="BC108" i="5"/>
  <c r="BM108" i="5"/>
  <c r="BW108" i="5"/>
  <c r="CL103" i="5"/>
  <c r="DF103" i="5"/>
  <c r="CL112" i="5"/>
  <c r="DF112" i="5"/>
  <c r="AQ107" i="5"/>
  <c r="AS107" i="5" s="1"/>
  <c r="BW127" i="5"/>
  <c r="CV127" i="5"/>
  <c r="BC127" i="5"/>
  <c r="BM127" i="5"/>
  <c r="AQ109" i="5"/>
  <c r="AS109" i="5" s="1"/>
  <c r="DF119" i="5"/>
  <c r="CL119" i="5"/>
  <c r="CL116" i="5"/>
  <c r="DF116" i="5"/>
  <c r="BC121" i="5"/>
  <c r="BM121" i="5"/>
  <c r="BW121" i="5"/>
  <c r="CV121" i="5"/>
  <c r="BW129" i="5"/>
  <c r="BM129" i="5"/>
  <c r="BC129" i="5"/>
  <c r="CV129" i="5"/>
  <c r="DF120" i="5"/>
  <c r="CL120" i="5"/>
  <c r="CL132" i="5"/>
  <c r="DF132" i="5"/>
  <c r="CL140" i="5"/>
  <c r="DF140" i="5"/>
  <c r="CV131" i="5"/>
  <c r="BC131" i="5"/>
  <c r="BM131" i="5"/>
  <c r="BW131" i="5"/>
  <c r="CL139" i="5"/>
  <c r="DF139" i="5"/>
  <c r="DF146" i="5"/>
  <c r="CL146" i="5"/>
  <c r="DF154" i="5"/>
  <c r="CL154" i="5"/>
  <c r="R150" i="5"/>
  <c r="AP150" i="5"/>
  <c r="AR150" i="5" s="1"/>
  <c r="R158" i="5"/>
  <c r="AP158" i="5"/>
  <c r="AR158" i="5" s="1"/>
  <c r="BC134" i="5"/>
  <c r="BW134" i="5"/>
  <c r="CV134" i="5"/>
  <c r="BM134" i="5"/>
  <c r="AF136" i="5"/>
  <c r="AQ141" i="5"/>
  <c r="AS141" i="5" s="1"/>
  <c r="DF150" i="5"/>
  <c r="CL150" i="5"/>
  <c r="DF138" i="5"/>
  <c r="CL138" i="5"/>
  <c r="CV148" i="5"/>
  <c r="BC148" i="5"/>
  <c r="BM148" i="5"/>
  <c r="BW148" i="5"/>
  <c r="CV156" i="5"/>
  <c r="BC156" i="5"/>
  <c r="BW156" i="5"/>
  <c r="BM156" i="5"/>
  <c r="AP153" i="5"/>
  <c r="AR153" i="5" s="1"/>
  <c r="R153" i="5"/>
  <c r="AQ152" i="5"/>
  <c r="AS152" i="5" s="1"/>
  <c r="CL163" i="5"/>
  <c r="DF163" i="5"/>
  <c r="R163" i="5"/>
  <c r="AP163" i="5"/>
  <c r="AR163" i="5" s="1"/>
  <c r="R171" i="5"/>
  <c r="AP171" i="5"/>
  <c r="AR171" i="5" s="1"/>
  <c r="BM153" i="5"/>
  <c r="CV153" i="5"/>
  <c r="BW153" i="5"/>
  <c r="BC153" i="5"/>
  <c r="DF159" i="5"/>
  <c r="CL159" i="5"/>
  <c r="AQ146" i="5"/>
  <c r="AS146" i="5" s="1"/>
  <c r="CV43" i="5"/>
  <c r="BC43" i="5"/>
  <c r="BM43" i="5"/>
  <c r="BW43" i="5"/>
  <c r="R65" i="5"/>
  <c r="AP65" i="5"/>
  <c r="AR65" i="5" s="1"/>
  <c r="R87" i="5"/>
  <c r="AP87" i="5"/>
  <c r="AR87" i="5" s="1"/>
  <c r="AP90" i="5"/>
  <c r="AR90" i="5" s="1"/>
  <c r="R90" i="5"/>
  <c r="DF137" i="5"/>
  <c r="CL137" i="5"/>
  <c r="DF128" i="5"/>
  <c r="CL128" i="5"/>
  <c r="BM169" i="5"/>
  <c r="BW169" i="5"/>
  <c r="CV169" i="5"/>
  <c r="BC169" i="5"/>
  <c r="CV164" i="5"/>
  <c r="BC164" i="5"/>
  <c r="BM164" i="5"/>
  <c r="BW164" i="5"/>
  <c r="CL32" i="5"/>
  <c r="DF32" i="5"/>
  <c r="R40" i="5"/>
  <c r="AP40" i="5"/>
  <c r="AR40" i="5" s="1"/>
  <c r="CL58" i="5"/>
  <c r="DF58" i="5"/>
  <c r="R49" i="5"/>
  <c r="AP49" i="5"/>
  <c r="AR49" i="5" s="1"/>
  <c r="AQ53" i="5"/>
  <c r="AS53" i="5" s="1"/>
  <c r="BC73" i="5"/>
  <c r="BM73" i="5"/>
  <c r="BW73" i="5"/>
  <c r="CV73" i="5"/>
  <c r="AP73" i="5"/>
  <c r="AR73" i="5" s="1"/>
  <c r="R73" i="5"/>
  <c r="R91" i="5"/>
  <c r="AP91" i="5"/>
  <c r="AR91" i="5" s="1"/>
  <c r="DF105" i="5"/>
  <c r="CL105" i="5"/>
  <c r="BC85" i="5"/>
  <c r="BW85" i="5"/>
  <c r="CV85" i="5"/>
  <c r="BM85" i="5"/>
  <c r="BM110" i="5"/>
  <c r="BC110" i="5"/>
  <c r="CV110" i="5"/>
  <c r="BW110" i="5"/>
  <c r="AQ118" i="5"/>
  <c r="AS118" i="5" s="1"/>
  <c r="DF47" i="5"/>
  <c r="CL47" i="5"/>
  <c r="BC41" i="5"/>
  <c r="BM41" i="5"/>
  <c r="BW41" i="5"/>
  <c r="CV41" i="5"/>
  <c r="CL33" i="5"/>
  <c r="DF33" i="5"/>
  <c r="BC30" i="5"/>
  <c r="BM30" i="5"/>
  <c r="BW30" i="5"/>
  <c r="CV30" i="5"/>
  <c r="DF35" i="5"/>
  <c r="CL35" i="5"/>
  <c r="BW47" i="5"/>
  <c r="BC47" i="5"/>
  <c r="BM47" i="5"/>
  <c r="CV47" i="5"/>
  <c r="AP47" i="5"/>
  <c r="AR47" i="5" s="1"/>
  <c r="R47" i="5"/>
  <c r="CV51" i="5"/>
  <c r="BM51" i="5"/>
  <c r="BC51" i="5"/>
  <c r="BW51" i="5"/>
  <c r="BM46" i="5"/>
  <c r="BW46" i="5"/>
  <c r="BC46" i="5"/>
  <c r="CV46" i="5"/>
  <c r="AQ52" i="5"/>
  <c r="AS52" i="5" s="1"/>
  <c r="AQ51" i="5"/>
  <c r="AS51" i="5" s="1"/>
  <c r="AF48" i="5"/>
  <c r="CV56" i="5"/>
  <c r="BM56" i="5"/>
  <c r="BC56" i="5"/>
  <c r="BW56" i="5"/>
  <c r="AF56" i="5"/>
  <c r="CV52" i="5"/>
  <c r="BM52" i="5"/>
  <c r="BC52" i="5"/>
  <c r="BW52" i="5"/>
  <c r="CL59" i="5"/>
  <c r="DF59" i="5"/>
  <c r="R66" i="5"/>
  <c r="AP66" i="5"/>
  <c r="AR66" i="5" s="1"/>
  <c r="AQ66" i="5"/>
  <c r="AS66" i="5" s="1"/>
  <c r="BC70" i="5"/>
  <c r="CV70" i="5"/>
  <c r="BM70" i="5"/>
  <c r="BW70" i="5"/>
  <c r="BM33" i="5"/>
  <c r="BW33" i="5"/>
  <c r="CV33" i="5"/>
  <c r="BC33" i="5"/>
  <c r="BM28" i="5"/>
  <c r="BW28" i="5"/>
  <c r="BC28" i="5"/>
  <c r="CV28" i="5"/>
  <c r="DF30" i="5"/>
  <c r="CL30" i="5"/>
  <c r="BW39" i="5"/>
  <c r="BC39" i="5"/>
  <c r="BM39" i="5"/>
  <c r="CV39" i="5"/>
  <c r="AQ40" i="5"/>
  <c r="AS40" i="5" s="1"/>
  <c r="BC34" i="5"/>
  <c r="BM34" i="5"/>
  <c r="BW34" i="5"/>
  <c r="CV34" i="5"/>
  <c r="AP36" i="5"/>
  <c r="AR36" i="5" s="1"/>
  <c r="R36" i="5"/>
  <c r="BC36" i="5"/>
  <c r="BM36" i="5"/>
  <c r="BW36" i="5"/>
  <c r="CV36" i="5"/>
  <c r="BC48" i="5"/>
  <c r="BM48" i="5"/>
  <c r="BW48" i="5"/>
  <c r="CV48" i="5"/>
  <c r="AQ39" i="5"/>
  <c r="AS39" i="5" s="1"/>
  <c r="AF38" i="5"/>
  <c r="AQ48" i="5"/>
  <c r="AS48" i="5" s="1"/>
  <c r="DF55" i="5"/>
  <c r="CL55" i="5"/>
  <c r="AF46" i="5"/>
  <c r="AP46" i="5"/>
  <c r="AR46" i="5" s="1"/>
  <c r="R46" i="5"/>
  <c r="BW44" i="5"/>
  <c r="CV44" i="5"/>
  <c r="BC44" i="5"/>
  <c r="BM44" i="5"/>
  <c r="BC53" i="5"/>
  <c r="BM53" i="5"/>
  <c r="BW53" i="5"/>
  <c r="CV53" i="5"/>
  <c r="AQ60" i="5"/>
  <c r="AS60" i="5" s="1"/>
  <c r="CL50" i="5"/>
  <c r="DF50" i="5"/>
  <c r="CL56" i="5"/>
  <c r="DF56" i="5"/>
  <c r="AF52" i="5"/>
  <c r="BW57" i="5"/>
  <c r="CV57" i="5"/>
  <c r="BM57" i="5"/>
  <c r="BC57" i="5"/>
  <c r="CV59" i="5"/>
  <c r="BC59" i="5"/>
  <c r="BM59" i="5"/>
  <c r="BW59" i="5"/>
  <c r="BC62" i="5"/>
  <c r="BM62" i="5"/>
  <c r="BW62" i="5"/>
  <c r="CV62" i="5"/>
  <c r="R70" i="5"/>
  <c r="AP70" i="5"/>
  <c r="AR70" i="5" s="1"/>
  <c r="AP78" i="5"/>
  <c r="AR78" i="5" s="1"/>
  <c r="R78" i="5"/>
  <c r="CL67" i="5"/>
  <c r="DF67" i="5"/>
  <c r="AF73" i="5"/>
  <c r="BM63" i="5"/>
  <c r="BC63" i="5"/>
  <c r="BW63" i="5"/>
  <c r="CV63" i="5"/>
  <c r="BW83" i="5"/>
  <c r="BC83" i="5"/>
  <c r="BM83" i="5"/>
  <c r="CV83" i="5"/>
  <c r="BW91" i="5"/>
  <c r="BM91" i="5"/>
  <c r="BC91" i="5"/>
  <c r="CV91" i="5"/>
  <c r="AQ65" i="5"/>
  <c r="AS65" i="5" s="1"/>
  <c r="AQ85" i="5"/>
  <c r="AS85" i="5" s="1"/>
  <c r="BC89" i="5"/>
  <c r="BW89" i="5"/>
  <c r="BM89" i="5"/>
  <c r="CV89" i="5"/>
  <c r="AF92" i="5"/>
  <c r="AQ75" i="5"/>
  <c r="AS75" i="5" s="1"/>
  <c r="AF82" i="5"/>
  <c r="AP97" i="5"/>
  <c r="AR97" i="5" s="1"/>
  <c r="R97" i="5"/>
  <c r="AP94" i="5"/>
  <c r="AR94" i="5" s="1"/>
  <c r="R94" i="5"/>
  <c r="AQ97" i="5"/>
  <c r="AS97" i="5" s="1"/>
  <c r="CL94" i="5"/>
  <c r="DF94" i="5"/>
  <c r="BC84" i="5"/>
  <c r="BM84" i="5"/>
  <c r="BW84" i="5"/>
  <c r="CV84" i="5"/>
  <c r="BC99" i="5"/>
  <c r="BM99" i="5"/>
  <c r="BW99" i="5"/>
  <c r="CV99" i="5"/>
  <c r="AF116" i="5"/>
  <c r="AP108" i="5"/>
  <c r="AR108" i="5" s="1"/>
  <c r="R108" i="5"/>
  <c r="AQ116" i="5"/>
  <c r="AS116" i="5" s="1"/>
  <c r="AF105" i="5"/>
  <c r="DF114" i="5"/>
  <c r="CL114" i="5"/>
  <c r="CL113" i="5"/>
  <c r="DF113" i="5"/>
  <c r="AQ105" i="5"/>
  <c r="AS105" i="5" s="1"/>
  <c r="BC112" i="5"/>
  <c r="BM112" i="5"/>
  <c r="BW112" i="5"/>
  <c r="CV112" i="5"/>
  <c r="AP110" i="5"/>
  <c r="AR110" i="5" s="1"/>
  <c r="R110" i="5"/>
  <c r="DF127" i="5"/>
  <c r="CL127" i="5"/>
  <c r="BC115" i="5"/>
  <c r="BM115" i="5"/>
  <c r="BW115" i="5"/>
  <c r="CV115" i="5"/>
  <c r="R124" i="5"/>
  <c r="AP124" i="5"/>
  <c r="AR124" i="5" s="1"/>
  <c r="AF117" i="5"/>
  <c r="BC116" i="5"/>
  <c r="BM116" i="5"/>
  <c r="CV116" i="5"/>
  <c r="BW116" i="5"/>
  <c r="R120" i="5"/>
  <c r="AP120" i="5"/>
  <c r="AR120" i="5" s="1"/>
  <c r="R128" i="5"/>
  <c r="AP128" i="5"/>
  <c r="AR128" i="5" s="1"/>
  <c r="R114" i="5"/>
  <c r="AP114" i="5"/>
  <c r="AR114" i="5" s="1"/>
  <c r="CL121" i="5"/>
  <c r="DF121" i="5"/>
  <c r="DF129" i="5"/>
  <c r="CL129" i="5"/>
  <c r="AP122" i="5"/>
  <c r="AR122" i="5" s="1"/>
  <c r="R122" i="5"/>
  <c r="AF126" i="5"/>
  <c r="DF133" i="5"/>
  <c r="CL133" i="5"/>
  <c r="DF141" i="5"/>
  <c r="CL141" i="5"/>
  <c r="CV132" i="5"/>
  <c r="BC132" i="5"/>
  <c r="BM132" i="5"/>
  <c r="BW132" i="5"/>
  <c r="CV140" i="5"/>
  <c r="BM140" i="5"/>
  <c r="BW140" i="5"/>
  <c r="BC140" i="5"/>
  <c r="AQ123" i="5"/>
  <c r="AS123" i="5" s="1"/>
  <c r="BW146" i="5"/>
  <c r="CV146" i="5"/>
  <c r="BC146" i="5"/>
  <c r="BM146" i="5"/>
  <c r="BW154" i="5"/>
  <c r="CV154" i="5"/>
  <c r="BC154" i="5"/>
  <c r="BM154" i="5"/>
  <c r="DF134" i="5"/>
  <c r="CL134" i="5"/>
  <c r="AF133" i="5"/>
  <c r="CV150" i="5"/>
  <c r="BC150" i="5"/>
  <c r="BW150" i="5"/>
  <c r="BM150" i="5"/>
  <c r="AQ134" i="5"/>
  <c r="AS134" i="5" s="1"/>
  <c r="BM149" i="5"/>
  <c r="BW149" i="5"/>
  <c r="CV149" i="5"/>
  <c r="BC149" i="5"/>
  <c r="CL142" i="5"/>
  <c r="DF142" i="5"/>
  <c r="BC155" i="5"/>
  <c r="BM155" i="5"/>
  <c r="BW155" i="5"/>
  <c r="CV155" i="5"/>
  <c r="AP168" i="5"/>
  <c r="AR168" i="5" s="1"/>
  <c r="R168" i="5"/>
  <c r="AQ168" i="5"/>
  <c r="AS168" i="5" s="1"/>
  <c r="AF166" i="5"/>
  <c r="AP136" i="5"/>
  <c r="AR136" i="5" s="1"/>
  <c r="R136" i="5"/>
  <c r="R157" i="5"/>
  <c r="AP157" i="5"/>
  <c r="AR157" i="5" s="1"/>
  <c r="CL153" i="5"/>
  <c r="DF153" i="5"/>
  <c r="BM159" i="5"/>
  <c r="BC159" i="5"/>
  <c r="CV159" i="5"/>
  <c r="BW159" i="5"/>
  <c r="CV171" i="5"/>
  <c r="BC171" i="5"/>
  <c r="BW171" i="5"/>
  <c r="BM171" i="5"/>
  <c r="AP55" i="5"/>
  <c r="AR55" i="5" s="1"/>
  <c r="R55" i="5"/>
  <c r="AP60" i="5"/>
  <c r="AR60" i="5" s="1"/>
  <c r="R60" i="5"/>
  <c r="R38" i="5"/>
  <c r="AP38" i="5"/>
  <c r="AR38" i="5" s="1"/>
  <c r="R43" i="5"/>
  <c r="AP43" i="5"/>
  <c r="AR43" i="5" s="1"/>
  <c r="R61" i="5"/>
  <c r="AP61" i="5"/>
  <c r="AR61" i="5" s="1"/>
  <c r="DF117" i="5"/>
  <c r="CL117" i="5"/>
  <c r="CL100" i="5"/>
  <c r="DF100" i="5"/>
  <c r="R118" i="5"/>
  <c r="AP118" i="5"/>
  <c r="AR118" i="5" s="1"/>
  <c r="AP92" i="5"/>
  <c r="AR92" i="5" s="1"/>
  <c r="R92" i="5"/>
  <c r="AF159" i="5"/>
  <c r="CL38" i="5"/>
  <c r="DF38" i="5"/>
  <c r="CL23" i="5"/>
  <c r="DF23" i="5"/>
  <c r="DF28" i="5"/>
  <c r="CL28" i="5"/>
  <c r="CL39" i="5"/>
  <c r="DF39" i="5"/>
  <c r="AQ44" i="5"/>
  <c r="AS44" i="5" s="1"/>
  <c r="DF41" i="5"/>
  <c r="CL41" i="5"/>
  <c r="R44" i="5"/>
  <c r="AP44" i="5"/>
  <c r="AR44" i="5" s="1"/>
  <c r="BW55" i="5"/>
  <c r="CV55" i="5"/>
  <c r="BM55" i="5"/>
  <c r="BC55" i="5"/>
  <c r="AF43" i="5"/>
  <c r="CL31" i="5"/>
  <c r="DF31" i="5"/>
  <c r="CL34" i="5"/>
  <c r="DF34" i="5"/>
  <c r="CL36" i="5"/>
  <c r="DF36" i="5"/>
  <c r="CL48" i="5"/>
  <c r="DF48" i="5"/>
  <c r="CL43" i="5"/>
  <c r="DF43" i="5"/>
  <c r="R41" i="5"/>
  <c r="AP41" i="5"/>
  <c r="AR41" i="5" s="1"/>
  <c r="AQ43" i="5"/>
  <c r="AS43" i="5" s="1"/>
  <c r="DF44" i="5"/>
  <c r="CL44" i="5"/>
  <c r="CL53" i="5"/>
  <c r="DF53" i="5"/>
  <c r="R57" i="5"/>
  <c r="AP57" i="5"/>
  <c r="AR57" i="5" s="1"/>
  <c r="CV50" i="5"/>
  <c r="BW50" i="5"/>
  <c r="BC50" i="5"/>
  <c r="BM50" i="5"/>
  <c r="AQ57" i="5"/>
  <c r="AS57" i="5" s="1"/>
  <c r="AQ59" i="5"/>
  <c r="AS59" i="5" s="1"/>
  <c r="DF57" i="5"/>
  <c r="CL57" i="5"/>
  <c r="CL62" i="5"/>
  <c r="DF62" i="5"/>
  <c r="AF70" i="5"/>
  <c r="AF78" i="5"/>
  <c r="BC67" i="5"/>
  <c r="BM67" i="5"/>
  <c r="BW67" i="5"/>
  <c r="CV67" i="5"/>
  <c r="CL74" i="5"/>
  <c r="DF74" i="5"/>
  <c r="CL63" i="5"/>
  <c r="DF63" i="5"/>
  <c r="AQ68" i="5"/>
  <c r="AS68" i="5" s="1"/>
  <c r="AQ64" i="5"/>
  <c r="AS64" i="5" s="1"/>
  <c r="R63" i="5"/>
  <c r="AP63" i="5"/>
  <c r="AR63" i="5" s="1"/>
  <c r="CL75" i="5"/>
  <c r="DF75" i="5"/>
  <c r="R85" i="5"/>
  <c r="AP85" i="5"/>
  <c r="AR85" i="5" s="1"/>
  <c r="AQ83" i="5"/>
  <c r="AS83" i="5" s="1"/>
  <c r="R75" i="5"/>
  <c r="AP75" i="5"/>
  <c r="AR75" i="5" s="1"/>
  <c r="AQ76" i="5"/>
  <c r="AS76" i="5" s="1"/>
  <c r="DF69" i="5"/>
  <c r="CL69" i="5"/>
  <c r="AP62" i="5"/>
  <c r="AR62" i="5" s="1"/>
  <c r="R62" i="5"/>
  <c r="AF77" i="5"/>
  <c r="AP99" i="5"/>
  <c r="AR99" i="5" s="1"/>
  <c r="R99" i="5"/>
  <c r="R107" i="5"/>
  <c r="AP107" i="5"/>
  <c r="AR107" i="5" s="1"/>
  <c r="R86" i="5"/>
  <c r="AP86" i="5"/>
  <c r="AR86" i="5" s="1"/>
  <c r="AQ92" i="5"/>
  <c r="AS92" i="5" s="1"/>
  <c r="AQ87" i="5"/>
  <c r="AS87" i="5" s="1"/>
  <c r="R95" i="5"/>
  <c r="AP95" i="5"/>
  <c r="AR95" i="5" s="1"/>
  <c r="CL84" i="5"/>
  <c r="DF84" i="5"/>
  <c r="AQ95" i="5"/>
  <c r="AS95" i="5" s="1"/>
  <c r="CL99" i="5"/>
  <c r="DF99" i="5"/>
  <c r="AP109" i="5"/>
  <c r="AR109" i="5" s="1"/>
  <c r="R109" i="5"/>
  <c r="AQ117" i="5"/>
  <c r="AS117" i="5" s="1"/>
  <c r="R101" i="5"/>
  <c r="AP101" i="5"/>
  <c r="AR101" i="5" s="1"/>
  <c r="AP106" i="5"/>
  <c r="AR106" i="5" s="1"/>
  <c r="R106" i="5"/>
  <c r="CV114" i="5"/>
  <c r="BW114" i="5"/>
  <c r="BC114" i="5"/>
  <c r="BM114" i="5"/>
  <c r="AQ104" i="5"/>
  <c r="AS104" i="5" s="1"/>
  <c r="CV113" i="5"/>
  <c r="BM113" i="5"/>
  <c r="BW113" i="5"/>
  <c r="BC113" i="5"/>
  <c r="AF95" i="5"/>
  <c r="BW106" i="5"/>
  <c r="CV106" i="5"/>
  <c r="BM106" i="5"/>
  <c r="BC106" i="5"/>
  <c r="DF115" i="5"/>
  <c r="CL115" i="5"/>
  <c r="R121" i="5"/>
  <c r="AP121" i="5"/>
  <c r="AR121" i="5" s="1"/>
  <c r="R129" i="5"/>
  <c r="AP129" i="5"/>
  <c r="AR129" i="5" s="1"/>
  <c r="AP117" i="5"/>
  <c r="AR117" i="5" s="1"/>
  <c r="R117" i="5"/>
  <c r="AF120" i="5"/>
  <c r="AF128" i="5"/>
  <c r="BW137" i="5"/>
  <c r="CV137" i="5"/>
  <c r="BC137" i="5"/>
  <c r="BM137" i="5"/>
  <c r="AF123" i="5"/>
  <c r="CL136" i="5"/>
  <c r="DF136" i="5"/>
  <c r="BC128" i="5"/>
  <c r="BM128" i="5"/>
  <c r="BW128" i="5"/>
  <c r="CV128" i="5"/>
  <c r="CV133" i="5"/>
  <c r="BW133" i="5"/>
  <c r="BM133" i="5"/>
  <c r="BC133" i="5"/>
  <c r="CV141" i="5"/>
  <c r="BW141" i="5"/>
  <c r="BM141" i="5"/>
  <c r="BC141" i="5"/>
  <c r="BM145" i="5"/>
  <c r="BW145" i="5"/>
  <c r="CV145" i="5"/>
  <c r="BC145" i="5"/>
  <c r="AQ143" i="5"/>
  <c r="AS143" i="5" s="1"/>
  <c r="AQ151" i="5"/>
  <c r="AS151" i="5" s="1"/>
  <c r="AQ159" i="5"/>
  <c r="AS159" i="5" s="1"/>
  <c r="R141" i="5"/>
  <c r="AP141" i="5"/>
  <c r="AR141" i="5" s="1"/>
  <c r="CL149" i="5"/>
  <c r="DF149" i="5"/>
  <c r="BC142" i="5"/>
  <c r="BM142" i="5"/>
  <c r="CV142" i="5"/>
  <c r="BW142" i="5"/>
  <c r="CL155" i="5"/>
  <c r="DF155" i="5"/>
  <c r="AQ170" i="5"/>
  <c r="AS170" i="5" s="1"/>
  <c r="AF141" i="5"/>
  <c r="BM161" i="5"/>
  <c r="BW161" i="5"/>
  <c r="CV161" i="5"/>
  <c r="BC161" i="5"/>
  <c r="R173" i="5"/>
  <c r="AP173" i="5"/>
  <c r="AR173" i="5" s="1"/>
  <c r="AF149" i="5"/>
  <c r="R165" i="5"/>
  <c r="AP165" i="5"/>
  <c r="AR165" i="5" s="1"/>
  <c r="DF166" i="5"/>
  <c r="CL166" i="5"/>
  <c r="CL174" i="5"/>
  <c r="DF174" i="5"/>
  <c r="AQ164" i="5"/>
  <c r="AS164" i="5" s="1"/>
  <c r="AQ172" i="5"/>
  <c r="AS172" i="5" s="1"/>
  <c r="AQ154" i="5"/>
  <c r="AS154" i="5" s="1"/>
  <c r="CL164" i="5"/>
  <c r="DF164" i="5"/>
  <c r="DF172" i="5"/>
  <c r="CL172" i="5"/>
  <c r="CL171" i="5"/>
  <c r="DF171" i="5"/>
  <c r="AQ30" i="5" l="1"/>
  <c r="AS30" i="5" s="1"/>
  <c r="AQ28" i="5"/>
  <c r="AS28" i="5" s="1"/>
  <c r="AF30" i="5"/>
  <c r="AF23" i="5"/>
  <c r="AQ29" i="5"/>
  <c r="AS29" i="5" s="1"/>
  <c r="AQ32" i="5"/>
  <c r="AS32" i="5" s="1"/>
  <c r="AF28" i="5"/>
  <c r="CM164" i="5"/>
  <c r="CN164" i="5"/>
  <c r="CP164" i="5"/>
  <c r="CR164" i="5" s="1"/>
  <c r="CQ164" i="5"/>
  <c r="BX50" i="5"/>
  <c r="BY50" i="5"/>
  <c r="CA50" i="5"/>
  <c r="CB50" i="5"/>
  <c r="BE133" i="5"/>
  <c r="BG133" i="5"/>
  <c r="BD133" i="5"/>
  <c r="BH133" i="5"/>
  <c r="DG115" i="5"/>
  <c r="DJ115" i="5"/>
  <c r="DK115" i="5"/>
  <c r="DH115" i="5"/>
  <c r="DK75" i="5"/>
  <c r="DH75" i="5"/>
  <c r="DG75" i="5"/>
  <c r="DI75" i="5" s="1"/>
  <c r="DJ75" i="5"/>
  <c r="CP36" i="5"/>
  <c r="CQ36" i="5"/>
  <c r="CM36" i="5"/>
  <c r="CN36" i="5"/>
  <c r="DG142" i="5"/>
  <c r="DH142" i="5"/>
  <c r="DJ142" i="5"/>
  <c r="DL142" i="5" s="1"/>
  <c r="DK142" i="5"/>
  <c r="DJ141" i="5"/>
  <c r="DK141" i="5"/>
  <c r="DG141" i="5"/>
  <c r="DH141" i="5"/>
  <c r="BY112" i="5"/>
  <c r="BX112" i="5"/>
  <c r="CA112" i="5"/>
  <c r="CC112" i="5" s="1"/>
  <c r="CB112" i="5"/>
  <c r="BX91" i="5"/>
  <c r="BY91" i="5"/>
  <c r="CA91" i="5"/>
  <c r="CB91" i="5"/>
  <c r="BO56" i="5"/>
  <c r="BN56" i="5"/>
  <c r="BQ56" i="5"/>
  <c r="BS56" i="5" s="1"/>
  <c r="BR56" i="5"/>
  <c r="DA73" i="5"/>
  <c r="CW73" i="5"/>
  <c r="CX73" i="5"/>
  <c r="CZ73" i="5"/>
  <c r="DB73" i="5" s="1"/>
  <c r="CM57" i="5"/>
  <c r="CN57" i="5"/>
  <c r="CP57" i="5"/>
  <c r="CR57" i="5" s="1"/>
  <c r="CQ57" i="5"/>
  <c r="CP34" i="5"/>
  <c r="CM34" i="5"/>
  <c r="CN34" i="5"/>
  <c r="CQ34" i="5"/>
  <c r="DH28" i="5"/>
  <c r="DJ28" i="5"/>
  <c r="DK28" i="5"/>
  <c r="DG28" i="5"/>
  <c r="DH153" i="5"/>
  <c r="DJ153" i="5"/>
  <c r="DG153" i="5"/>
  <c r="DK153" i="5"/>
  <c r="BN83" i="5"/>
  <c r="BQ83" i="5"/>
  <c r="BR83" i="5"/>
  <c r="BO83" i="5"/>
  <c r="CX53" i="5"/>
  <c r="DA53" i="5"/>
  <c r="CW53" i="5"/>
  <c r="CZ53" i="5"/>
  <c r="DB53" i="5" s="1"/>
  <c r="BN39" i="5"/>
  <c r="BP39" i="5" s="1"/>
  <c r="BO39" i="5"/>
  <c r="BQ39" i="5"/>
  <c r="BS39" i="5" s="1"/>
  <c r="BR39" i="5"/>
  <c r="BH52" i="5"/>
  <c r="BD52" i="5"/>
  <c r="BE52" i="5"/>
  <c r="BG52" i="5"/>
  <c r="BI52" i="5" s="1"/>
  <c r="CP33" i="5"/>
  <c r="CR33" i="5" s="1"/>
  <c r="CQ33" i="5"/>
  <c r="CM33" i="5"/>
  <c r="CO33" i="5" s="1"/>
  <c r="CN33" i="5"/>
  <c r="CX148" i="5"/>
  <c r="CZ148" i="5"/>
  <c r="CW148" i="5"/>
  <c r="DA148" i="5"/>
  <c r="CW131" i="5"/>
  <c r="CY131" i="5" s="1"/>
  <c r="CX131" i="5"/>
  <c r="CZ131" i="5"/>
  <c r="DB131" i="5" s="1"/>
  <c r="DA131" i="5"/>
  <c r="BE94" i="5"/>
  <c r="BG94" i="5"/>
  <c r="BH94" i="5"/>
  <c r="BD94" i="5"/>
  <c r="BF94" i="5" s="1"/>
  <c r="CQ89" i="5"/>
  <c r="CM89" i="5"/>
  <c r="CN89" i="5"/>
  <c r="CP89" i="5"/>
  <c r="CW66" i="5"/>
  <c r="CX66" i="5"/>
  <c r="CZ66" i="5"/>
  <c r="DA66" i="5"/>
  <c r="BE123" i="5"/>
  <c r="BG123" i="5"/>
  <c r="BD123" i="5"/>
  <c r="BH123" i="5"/>
  <c r="BG68" i="5"/>
  <c r="BD68" i="5"/>
  <c r="BE68" i="5"/>
  <c r="BH68" i="5"/>
  <c r="BX38" i="5"/>
  <c r="BZ38" i="5" s="1"/>
  <c r="BY38" i="5"/>
  <c r="CA38" i="5"/>
  <c r="CC38" i="5" s="1"/>
  <c r="CB38" i="5"/>
  <c r="CZ126" i="5"/>
  <c r="CW126" i="5"/>
  <c r="CX126" i="5"/>
  <c r="DA126" i="5"/>
  <c r="BG95" i="5"/>
  <c r="BI95" i="5" s="1"/>
  <c r="BH95" i="5"/>
  <c r="BE95" i="5"/>
  <c r="BD95" i="5"/>
  <c r="BG61" i="5"/>
  <c r="BH61" i="5"/>
  <c r="BE61" i="5"/>
  <c r="BD61" i="5"/>
  <c r="CX74" i="5"/>
  <c r="CZ74" i="5"/>
  <c r="CW74" i="5"/>
  <c r="DA74" i="5"/>
  <c r="BY162" i="5"/>
  <c r="BX162" i="5"/>
  <c r="CA162" i="5"/>
  <c r="CB162" i="5"/>
  <c r="CW71" i="5"/>
  <c r="CY71" i="5" s="1"/>
  <c r="CX71" i="5"/>
  <c r="CZ71" i="5"/>
  <c r="DB71" i="5" s="1"/>
  <c r="DA71" i="5"/>
  <c r="CM60" i="5"/>
  <c r="CN60" i="5"/>
  <c r="CQ60" i="5"/>
  <c r="CP60" i="5"/>
  <c r="DK173" i="5"/>
  <c r="DG173" i="5"/>
  <c r="DH173" i="5"/>
  <c r="DJ173" i="5"/>
  <c r="AP26" i="5"/>
  <c r="AR26" i="5" s="1"/>
  <c r="R26" i="5"/>
  <c r="CV26" i="5"/>
  <c r="BC26" i="5"/>
  <c r="BM26" i="5"/>
  <c r="BW26" i="5"/>
  <c r="DJ155" i="5"/>
  <c r="DL155" i="5" s="1"/>
  <c r="DG155" i="5"/>
  <c r="DH155" i="5"/>
  <c r="DK155" i="5"/>
  <c r="BE83" i="5"/>
  <c r="BG83" i="5"/>
  <c r="BH83" i="5"/>
  <c r="BD83" i="5"/>
  <c r="BQ52" i="5"/>
  <c r="BS52" i="5" s="1"/>
  <c r="BO52" i="5"/>
  <c r="BN52" i="5"/>
  <c r="BR52" i="5"/>
  <c r="CZ110" i="5"/>
  <c r="DA110" i="5"/>
  <c r="CX110" i="5"/>
  <c r="CW110" i="5"/>
  <c r="BX169" i="5"/>
  <c r="BZ169" i="5" s="1"/>
  <c r="BY169" i="5"/>
  <c r="CA169" i="5"/>
  <c r="CB169" i="5"/>
  <c r="CB134" i="5"/>
  <c r="BX134" i="5"/>
  <c r="BY134" i="5"/>
  <c r="CA134" i="5"/>
  <c r="CA123" i="5"/>
  <c r="CC123" i="5" s="1"/>
  <c r="CB123" i="5"/>
  <c r="BX123" i="5"/>
  <c r="BY123" i="5"/>
  <c r="BN88" i="5"/>
  <c r="BO88" i="5"/>
  <c r="BQ88" i="5"/>
  <c r="BS88" i="5" s="1"/>
  <c r="BR88" i="5"/>
  <c r="CN77" i="5"/>
  <c r="CM77" i="5"/>
  <c r="CP77" i="5"/>
  <c r="CQ77" i="5"/>
  <c r="CZ101" i="5"/>
  <c r="DA101" i="5"/>
  <c r="CW101" i="5"/>
  <c r="CY101" i="5" s="1"/>
  <c r="CX101" i="5"/>
  <c r="BY60" i="5"/>
  <c r="CA60" i="5"/>
  <c r="CB60" i="5"/>
  <c r="BX60" i="5"/>
  <c r="BQ98" i="5"/>
  <c r="BR98" i="5"/>
  <c r="BN98" i="5"/>
  <c r="BP98" i="5" s="1"/>
  <c r="BO98" i="5"/>
  <c r="DG144" i="5"/>
  <c r="DI144" i="5" s="1"/>
  <c r="DH144" i="5"/>
  <c r="DJ144" i="5"/>
  <c r="DK144" i="5"/>
  <c r="BH86" i="5"/>
  <c r="BG86" i="5"/>
  <c r="BE86" i="5"/>
  <c r="BD86" i="5"/>
  <c r="BX96" i="5"/>
  <c r="BZ96" i="5" s="1"/>
  <c r="CB96" i="5"/>
  <c r="BY96" i="5"/>
  <c r="CA96" i="5"/>
  <c r="BE117" i="5"/>
  <c r="BG117" i="5"/>
  <c r="BH117" i="5"/>
  <c r="BD117" i="5"/>
  <c r="CM171" i="5"/>
  <c r="CO171" i="5" s="1"/>
  <c r="CQ171" i="5"/>
  <c r="CN171" i="5"/>
  <c r="CP171" i="5"/>
  <c r="DG174" i="5"/>
  <c r="DH174" i="5"/>
  <c r="DJ174" i="5"/>
  <c r="DL174" i="5" s="1"/>
  <c r="DK174" i="5"/>
  <c r="CN155" i="5"/>
  <c r="CP155" i="5"/>
  <c r="CM155" i="5"/>
  <c r="CQ155" i="5"/>
  <c r="BE141" i="5"/>
  <c r="BG141" i="5"/>
  <c r="BD141" i="5"/>
  <c r="BH141" i="5"/>
  <c r="DA128" i="5"/>
  <c r="CW128" i="5"/>
  <c r="CX128" i="5"/>
  <c r="CZ128" i="5"/>
  <c r="BE137" i="5"/>
  <c r="BD137" i="5"/>
  <c r="BG137" i="5"/>
  <c r="BI137" i="5" s="1"/>
  <c r="BH137" i="5"/>
  <c r="CB106" i="5"/>
  <c r="BX106" i="5"/>
  <c r="BY106" i="5"/>
  <c r="CA106" i="5"/>
  <c r="BE114" i="5"/>
  <c r="BG114" i="5"/>
  <c r="BD114" i="5"/>
  <c r="BH114" i="5"/>
  <c r="BQ67" i="5"/>
  <c r="BS67" i="5" s="1"/>
  <c r="BR67" i="5"/>
  <c r="BN67" i="5"/>
  <c r="BO67" i="5"/>
  <c r="DG53" i="5"/>
  <c r="DK53" i="5"/>
  <c r="DH53" i="5"/>
  <c r="DJ53" i="5"/>
  <c r="CM43" i="5"/>
  <c r="CO43" i="5" s="1"/>
  <c r="CN43" i="5"/>
  <c r="CP43" i="5"/>
  <c r="CQ43" i="5"/>
  <c r="CP31" i="5"/>
  <c r="CQ31" i="5"/>
  <c r="CM31" i="5"/>
  <c r="CO31" i="5" s="1"/>
  <c r="CN31" i="5"/>
  <c r="CM41" i="5"/>
  <c r="CO41" i="5" s="1"/>
  <c r="CN41" i="5"/>
  <c r="CP41" i="5"/>
  <c r="CQ41" i="5"/>
  <c r="CP23" i="5"/>
  <c r="CQ23" i="5"/>
  <c r="CM23" i="5"/>
  <c r="CO23" i="5" s="1"/>
  <c r="CN23" i="5"/>
  <c r="DH100" i="5"/>
  <c r="DJ100" i="5"/>
  <c r="DG100" i="5"/>
  <c r="DK100" i="5"/>
  <c r="BH171" i="5"/>
  <c r="BG171" i="5"/>
  <c r="BE171" i="5"/>
  <c r="BD171" i="5"/>
  <c r="DA155" i="5"/>
  <c r="CW155" i="5"/>
  <c r="CX155" i="5"/>
  <c r="CZ155" i="5"/>
  <c r="CB149" i="5"/>
  <c r="BX149" i="5"/>
  <c r="BY149" i="5"/>
  <c r="CA149" i="5"/>
  <c r="CN134" i="5"/>
  <c r="CM134" i="5"/>
  <c r="CP134" i="5"/>
  <c r="CQ134" i="5"/>
  <c r="CZ146" i="5"/>
  <c r="CW146" i="5"/>
  <c r="CX146" i="5"/>
  <c r="DA146" i="5"/>
  <c r="BQ132" i="5"/>
  <c r="BS132" i="5" s="1"/>
  <c r="BR132" i="5"/>
  <c r="BN132" i="5"/>
  <c r="BO132" i="5"/>
  <c r="DJ127" i="5"/>
  <c r="DL127" i="5" s="1"/>
  <c r="DG127" i="5"/>
  <c r="DH127" i="5"/>
  <c r="DK127" i="5"/>
  <c r="DH113" i="5"/>
  <c r="DJ113" i="5"/>
  <c r="DG113" i="5"/>
  <c r="DK113" i="5"/>
  <c r="BD84" i="5"/>
  <c r="BH84" i="5"/>
  <c r="BE84" i="5"/>
  <c r="BG84" i="5"/>
  <c r="CA83" i="5"/>
  <c r="CC83" i="5" s="1"/>
  <c r="CB83" i="5"/>
  <c r="BX83" i="5"/>
  <c r="BY83" i="5"/>
  <c r="BY59" i="5"/>
  <c r="BX59" i="5"/>
  <c r="CA59" i="5"/>
  <c r="CC59" i="5" s="1"/>
  <c r="CB59" i="5"/>
  <c r="BO53" i="5"/>
  <c r="BN53" i="5"/>
  <c r="BQ53" i="5"/>
  <c r="BR53" i="5"/>
  <c r="BO48" i="5"/>
  <c r="BR48" i="5"/>
  <c r="BQ48" i="5"/>
  <c r="BN48" i="5"/>
  <c r="CX34" i="5"/>
  <c r="CW34" i="5"/>
  <c r="CZ34" i="5"/>
  <c r="DA34" i="5"/>
  <c r="BX39" i="5"/>
  <c r="BY39" i="5"/>
  <c r="CA39" i="5"/>
  <c r="CC39" i="5" s="1"/>
  <c r="CB39" i="5"/>
  <c r="CZ33" i="5"/>
  <c r="DB33" i="5" s="1"/>
  <c r="DA33" i="5"/>
  <c r="CW33" i="5"/>
  <c r="CX33" i="5"/>
  <c r="CW52" i="5"/>
  <c r="DA52" i="5"/>
  <c r="CX52" i="5"/>
  <c r="CZ52" i="5"/>
  <c r="CX51" i="5"/>
  <c r="DA51" i="5"/>
  <c r="CW51" i="5"/>
  <c r="CZ51" i="5"/>
  <c r="DG35" i="5"/>
  <c r="DI35" i="5" s="1"/>
  <c r="DK35" i="5"/>
  <c r="DJ35" i="5"/>
  <c r="DH35" i="5"/>
  <c r="BY41" i="5"/>
  <c r="BX41" i="5"/>
  <c r="CA41" i="5"/>
  <c r="CB41" i="5"/>
  <c r="BD110" i="5"/>
  <c r="BE110" i="5"/>
  <c r="BH110" i="5"/>
  <c r="BG110" i="5"/>
  <c r="CP32" i="5"/>
  <c r="CR32" i="5" s="1"/>
  <c r="CM32" i="5"/>
  <c r="CN32" i="5"/>
  <c r="CQ32" i="5"/>
  <c r="BN169" i="5"/>
  <c r="BO169" i="5"/>
  <c r="BQ169" i="5"/>
  <c r="BS169" i="5" s="1"/>
  <c r="BR169" i="5"/>
  <c r="CN159" i="5"/>
  <c r="CP159" i="5"/>
  <c r="CQ159" i="5"/>
  <c r="CM159" i="5"/>
  <c r="BY156" i="5"/>
  <c r="CA156" i="5"/>
  <c r="BX156" i="5"/>
  <c r="CB156" i="5"/>
  <c r="DJ138" i="5"/>
  <c r="DL138" i="5" s="1"/>
  <c r="DK138" i="5"/>
  <c r="DG138" i="5"/>
  <c r="DH138" i="5"/>
  <c r="BG134" i="5"/>
  <c r="BH134" i="5"/>
  <c r="BD134" i="5"/>
  <c r="BF134" i="5" s="1"/>
  <c r="BE134" i="5"/>
  <c r="DK146" i="5"/>
  <c r="DG146" i="5"/>
  <c r="DH146" i="5"/>
  <c r="DJ146" i="5"/>
  <c r="CM140" i="5"/>
  <c r="CO140" i="5" s="1"/>
  <c r="CP140" i="5"/>
  <c r="CQ140" i="5"/>
  <c r="CN140" i="5"/>
  <c r="BY129" i="5"/>
  <c r="CA129" i="5"/>
  <c r="CB129" i="5"/>
  <c r="BX129" i="5"/>
  <c r="DJ119" i="5"/>
  <c r="DK119" i="5"/>
  <c r="DG119" i="5"/>
  <c r="DI119" i="5" s="1"/>
  <c r="DH119" i="5"/>
  <c r="CP112" i="5"/>
  <c r="CR112" i="5" s="1"/>
  <c r="CQ112" i="5"/>
  <c r="CM112" i="5"/>
  <c r="CN112" i="5"/>
  <c r="BN93" i="5"/>
  <c r="BO93" i="5"/>
  <c r="BQ93" i="5"/>
  <c r="BS93" i="5" s="1"/>
  <c r="BR93" i="5"/>
  <c r="DA87" i="5"/>
  <c r="CW87" i="5"/>
  <c r="CX87" i="5"/>
  <c r="CZ87" i="5"/>
  <c r="BR109" i="5"/>
  <c r="BN109" i="5"/>
  <c r="BO109" i="5"/>
  <c r="BQ109" i="5"/>
  <c r="DJ86" i="5"/>
  <c r="DL86" i="5" s="1"/>
  <c r="DK86" i="5"/>
  <c r="DG86" i="5"/>
  <c r="DH86" i="5"/>
  <c r="BY172" i="5"/>
  <c r="CB172" i="5"/>
  <c r="CA172" i="5"/>
  <c r="BX172" i="5"/>
  <c r="CW143" i="5"/>
  <c r="CY143" i="5" s="1"/>
  <c r="CX143" i="5"/>
  <c r="CZ143" i="5"/>
  <c r="DA143" i="5"/>
  <c r="DK148" i="5"/>
  <c r="DG148" i="5"/>
  <c r="DH148" i="5"/>
  <c r="DJ148" i="5"/>
  <c r="CW123" i="5"/>
  <c r="CY123" i="5" s="1"/>
  <c r="CZ123" i="5"/>
  <c r="DA123" i="5"/>
  <c r="CX123" i="5"/>
  <c r="BG103" i="5"/>
  <c r="BI103" i="5" s="1"/>
  <c r="BD103" i="5"/>
  <c r="BE103" i="5"/>
  <c r="BH103" i="5"/>
  <c r="BH104" i="5"/>
  <c r="BD104" i="5"/>
  <c r="BG104" i="5"/>
  <c r="BE104" i="5"/>
  <c r="CB88" i="5"/>
  <c r="BX88" i="5"/>
  <c r="BY88" i="5"/>
  <c r="CA88" i="5"/>
  <c r="CM87" i="5"/>
  <c r="CO87" i="5" s="1"/>
  <c r="CQ87" i="5"/>
  <c r="CP87" i="5"/>
  <c r="CN87" i="5"/>
  <c r="DG70" i="5"/>
  <c r="DI70" i="5" s="1"/>
  <c r="DJ70" i="5"/>
  <c r="DK70" i="5"/>
  <c r="DH70" i="5"/>
  <c r="BQ42" i="5"/>
  <c r="BS42" i="5" s="1"/>
  <c r="BN42" i="5"/>
  <c r="BO42" i="5"/>
  <c r="BR42" i="5"/>
  <c r="DH51" i="5"/>
  <c r="DJ51" i="5"/>
  <c r="DG51" i="5"/>
  <c r="DK51" i="5"/>
  <c r="CX35" i="5"/>
  <c r="CZ35" i="5"/>
  <c r="DA35" i="5"/>
  <c r="CW35" i="5"/>
  <c r="DG77" i="5"/>
  <c r="DH77" i="5"/>
  <c r="DJ77" i="5"/>
  <c r="DL77" i="5" s="1"/>
  <c r="DK77" i="5"/>
  <c r="DK85" i="5"/>
  <c r="DG85" i="5"/>
  <c r="DH85" i="5"/>
  <c r="DJ85" i="5"/>
  <c r="DH54" i="5"/>
  <c r="DK54" i="5"/>
  <c r="DG54" i="5"/>
  <c r="DJ54" i="5"/>
  <c r="CX168" i="5"/>
  <c r="CZ168" i="5"/>
  <c r="DA168" i="5"/>
  <c r="CW168" i="5"/>
  <c r="CA122" i="5"/>
  <c r="CC122" i="5" s="1"/>
  <c r="BX122" i="5"/>
  <c r="BY122" i="5"/>
  <c r="CB122" i="5"/>
  <c r="BN126" i="5"/>
  <c r="BP126" i="5" s="1"/>
  <c r="BQ126" i="5"/>
  <c r="BR126" i="5"/>
  <c r="BO126" i="5"/>
  <c r="BN111" i="5"/>
  <c r="BR111" i="5"/>
  <c r="BO111" i="5"/>
  <c r="BQ111" i="5"/>
  <c r="BG78" i="5"/>
  <c r="BI78" i="5" s="1"/>
  <c r="BE78" i="5"/>
  <c r="BH78" i="5"/>
  <c r="BD78" i="5"/>
  <c r="BN101" i="5"/>
  <c r="BO101" i="5"/>
  <c r="BQ101" i="5"/>
  <c r="BS101" i="5" s="1"/>
  <c r="BR101" i="5"/>
  <c r="BH76" i="5"/>
  <c r="BD76" i="5"/>
  <c r="BE76" i="5"/>
  <c r="BG76" i="5"/>
  <c r="BG64" i="5"/>
  <c r="BH64" i="5"/>
  <c r="BE64" i="5"/>
  <c r="BD64" i="5"/>
  <c r="BQ60" i="5"/>
  <c r="BS60" i="5" s="1"/>
  <c r="BO60" i="5"/>
  <c r="BR60" i="5"/>
  <c r="BN60" i="5"/>
  <c r="CM45" i="5"/>
  <c r="CN45" i="5"/>
  <c r="CP45" i="5"/>
  <c r="CR45" i="5" s="1"/>
  <c r="CQ45" i="5"/>
  <c r="BN23" i="5"/>
  <c r="BP23" i="5" s="1"/>
  <c r="BO23" i="5"/>
  <c r="BQ23" i="5"/>
  <c r="BR23" i="5"/>
  <c r="DA102" i="5"/>
  <c r="CX102" i="5"/>
  <c r="CW102" i="5"/>
  <c r="CZ102" i="5"/>
  <c r="CZ61" i="5"/>
  <c r="DB61" i="5" s="1"/>
  <c r="DA61" i="5"/>
  <c r="CW61" i="5"/>
  <c r="CX61" i="5"/>
  <c r="CB124" i="5"/>
  <c r="BX124" i="5"/>
  <c r="BY124" i="5"/>
  <c r="CA124" i="5"/>
  <c r="CB98" i="5"/>
  <c r="CA98" i="5"/>
  <c r="BX98" i="5"/>
  <c r="BY98" i="5"/>
  <c r="DA75" i="5"/>
  <c r="CX75" i="5"/>
  <c r="CZ75" i="5"/>
  <c r="CW75" i="5"/>
  <c r="BQ173" i="5"/>
  <c r="BS173" i="5" s="1"/>
  <c r="BR173" i="5"/>
  <c r="BN173" i="5"/>
  <c r="BO173" i="5"/>
  <c r="BR158" i="5"/>
  <c r="BN158" i="5"/>
  <c r="BO158" i="5"/>
  <c r="BQ158" i="5"/>
  <c r="CW167" i="5"/>
  <c r="CY167" i="5" s="1"/>
  <c r="CX167" i="5"/>
  <c r="CZ167" i="5"/>
  <c r="DA167" i="5"/>
  <c r="CZ170" i="5"/>
  <c r="DA170" i="5"/>
  <c r="CW170" i="5"/>
  <c r="CY170" i="5" s="1"/>
  <c r="CX170" i="5"/>
  <c r="BE160" i="5"/>
  <c r="BD160" i="5"/>
  <c r="BG160" i="5"/>
  <c r="BH160" i="5"/>
  <c r="CP144" i="5"/>
  <c r="CQ144" i="5"/>
  <c r="CM144" i="5"/>
  <c r="CO144" i="5" s="1"/>
  <c r="CN144" i="5"/>
  <c r="DJ130" i="5"/>
  <c r="DL130" i="5" s="1"/>
  <c r="DK130" i="5"/>
  <c r="DG130" i="5"/>
  <c r="DH130" i="5"/>
  <c r="CX125" i="5"/>
  <c r="CW125" i="5"/>
  <c r="CZ125" i="5"/>
  <c r="DB125" i="5" s="1"/>
  <c r="DA125" i="5"/>
  <c r="DG118" i="5"/>
  <c r="DI118" i="5" s="1"/>
  <c r="DH118" i="5"/>
  <c r="DJ118" i="5"/>
  <c r="DK118" i="5"/>
  <c r="BD90" i="5"/>
  <c r="BE90" i="5"/>
  <c r="BG90" i="5"/>
  <c r="BI90" i="5" s="1"/>
  <c r="BH90" i="5"/>
  <c r="BQ86" i="5"/>
  <c r="BS86" i="5" s="1"/>
  <c r="BR86" i="5"/>
  <c r="BO86" i="5"/>
  <c r="BN86" i="5"/>
  <c r="BN71" i="5"/>
  <c r="BO71" i="5"/>
  <c r="BQ71" i="5"/>
  <c r="BS71" i="5" s="1"/>
  <c r="BR71" i="5"/>
  <c r="DJ65" i="5"/>
  <c r="DL65" i="5" s="1"/>
  <c r="DH65" i="5"/>
  <c r="DK65" i="5"/>
  <c r="DG65" i="5"/>
  <c r="BN80" i="5"/>
  <c r="BP80" i="5" s="1"/>
  <c r="BQ80" i="5"/>
  <c r="BR80" i="5"/>
  <c r="BO80" i="5"/>
  <c r="BY49" i="5"/>
  <c r="CB49" i="5"/>
  <c r="BX49" i="5"/>
  <c r="CA49" i="5"/>
  <c r="CX32" i="5"/>
  <c r="DA32" i="5"/>
  <c r="CW32" i="5"/>
  <c r="CZ32" i="5"/>
  <c r="DK165" i="5"/>
  <c r="DG165" i="5"/>
  <c r="DH165" i="5"/>
  <c r="DJ165" i="5"/>
  <c r="DG167" i="5"/>
  <c r="DH167" i="5"/>
  <c r="DJ167" i="5"/>
  <c r="DL167" i="5" s="1"/>
  <c r="DK167" i="5"/>
  <c r="CN143" i="5"/>
  <c r="CP143" i="5"/>
  <c r="CQ143" i="5"/>
  <c r="CM143" i="5"/>
  <c r="BN144" i="5"/>
  <c r="BO144" i="5"/>
  <c r="BQ144" i="5"/>
  <c r="BS144" i="5" s="1"/>
  <c r="BR144" i="5"/>
  <c r="BQ96" i="5"/>
  <c r="BS96" i="5" s="1"/>
  <c r="BN96" i="5"/>
  <c r="BR96" i="5"/>
  <c r="BO96" i="5"/>
  <c r="BO40" i="5"/>
  <c r="BR40" i="5"/>
  <c r="BN40" i="5"/>
  <c r="BQ40" i="5"/>
  <c r="CA174" i="5"/>
  <c r="CC174" i="5" s="1"/>
  <c r="CB174" i="5"/>
  <c r="BX174" i="5"/>
  <c r="BY174" i="5"/>
  <c r="BQ157" i="5"/>
  <c r="BO157" i="5"/>
  <c r="BN157" i="5"/>
  <c r="BR157" i="5"/>
  <c r="BN117" i="5"/>
  <c r="BP117" i="5" s="1"/>
  <c r="BQ117" i="5"/>
  <c r="BR117" i="5"/>
  <c r="BO117" i="5"/>
  <c r="BX58" i="5"/>
  <c r="BY58" i="5"/>
  <c r="CA58" i="5"/>
  <c r="CC58" i="5" s="1"/>
  <c r="CB58" i="5"/>
  <c r="AF24" i="5"/>
  <c r="AP31" i="5"/>
  <c r="AR31" i="5" s="1"/>
  <c r="R31" i="5"/>
  <c r="DF24" i="5"/>
  <c r="CL24" i="5"/>
  <c r="AF29" i="5"/>
  <c r="AP34" i="5"/>
  <c r="AR34" i="5" s="1"/>
  <c r="R34" i="5"/>
  <c r="AQ27" i="5"/>
  <c r="AS27" i="5" s="1"/>
  <c r="BD145" i="5"/>
  <c r="BE145" i="5"/>
  <c r="BG145" i="5"/>
  <c r="BH145" i="5"/>
  <c r="DK74" i="5"/>
  <c r="DH74" i="5"/>
  <c r="DJ74" i="5"/>
  <c r="DG74" i="5"/>
  <c r="CA150" i="5"/>
  <c r="BX150" i="5"/>
  <c r="BY150" i="5"/>
  <c r="CB150" i="5"/>
  <c r="DK121" i="5"/>
  <c r="DG121" i="5"/>
  <c r="DI121" i="5" s="1"/>
  <c r="DH121" i="5"/>
  <c r="DJ121" i="5"/>
  <c r="BQ89" i="5"/>
  <c r="BR89" i="5"/>
  <c r="BN89" i="5"/>
  <c r="BO89" i="5"/>
  <c r="CP50" i="5"/>
  <c r="CM50" i="5"/>
  <c r="CO50" i="5" s="1"/>
  <c r="CN50" i="5"/>
  <c r="CQ50" i="5"/>
  <c r="BO36" i="5"/>
  <c r="BN36" i="5"/>
  <c r="BR36" i="5"/>
  <c r="BQ36" i="5"/>
  <c r="BS36" i="5" s="1"/>
  <c r="CM59" i="5"/>
  <c r="CP59" i="5"/>
  <c r="CR59" i="5" s="1"/>
  <c r="CQ59" i="5"/>
  <c r="CN59" i="5"/>
  <c r="DG47" i="5"/>
  <c r="DJ47" i="5"/>
  <c r="DH47" i="5"/>
  <c r="DK47" i="5"/>
  <c r="CW164" i="5"/>
  <c r="CX164" i="5"/>
  <c r="DA164" i="5"/>
  <c r="CZ164" i="5"/>
  <c r="DB164" i="5" s="1"/>
  <c r="BR43" i="5"/>
  <c r="BN43" i="5"/>
  <c r="BO43" i="5"/>
  <c r="BQ43" i="5"/>
  <c r="BN108" i="5"/>
  <c r="BO108" i="5"/>
  <c r="BQ108" i="5"/>
  <c r="BR108" i="5"/>
  <c r="CN149" i="5"/>
  <c r="CP149" i="5"/>
  <c r="CQ149" i="5"/>
  <c r="CM149" i="5"/>
  <c r="BH149" i="5"/>
  <c r="BD149" i="5"/>
  <c r="BF149" i="5" s="1"/>
  <c r="BE149" i="5"/>
  <c r="BG149" i="5"/>
  <c r="CZ140" i="5"/>
  <c r="DA140" i="5"/>
  <c r="CW140" i="5"/>
  <c r="CX140" i="5"/>
  <c r="BG115" i="5"/>
  <c r="BH115" i="5"/>
  <c r="BE115" i="5"/>
  <c r="BD115" i="5"/>
  <c r="BF115" i="5" s="1"/>
  <c r="BN62" i="5"/>
  <c r="BR62" i="5"/>
  <c r="BO62" i="5"/>
  <c r="BQ62" i="5"/>
  <c r="BX110" i="5"/>
  <c r="BY110" i="5"/>
  <c r="CB110" i="5"/>
  <c r="CA110" i="5"/>
  <c r="CC110" i="5" s="1"/>
  <c r="DA169" i="5"/>
  <c r="CX169" i="5"/>
  <c r="CZ169" i="5"/>
  <c r="CW169" i="5"/>
  <c r="CX43" i="5"/>
  <c r="CZ43" i="5"/>
  <c r="CW43" i="5"/>
  <c r="DA43" i="5"/>
  <c r="DK154" i="5"/>
  <c r="DG154" i="5"/>
  <c r="DH154" i="5"/>
  <c r="DJ154" i="5"/>
  <c r="CP116" i="5"/>
  <c r="CM116" i="5"/>
  <c r="CO116" i="5" s="1"/>
  <c r="CN116" i="5"/>
  <c r="CQ116" i="5"/>
  <c r="CM156" i="5"/>
  <c r="CQ156" i="5"/>
  <c r="CN156" i="5"/>
  <c r="CP156" i="5"/>
  <c r="BY103" i="5"/>
  <c r="BX103" i="5"/>
  <c r="CA103" i="5"/>
  <c r="CB103" i="5"/>
  <c r="DK101" i="5"/>
  <c r="DG101" i="5"/>
  <c r="DH101" i="5"/>
  <c r="DJ101" i="5"/>
  <c r="DK52" i="5"/>
  <c r="DG52" i="5"/>
  <c r="DJ52" i="5"/>
  <c r="DH52" i="5"/>
  <c r="CA136" i="5"/>
  <c r="CB136" i="5"/>
  <c r="BX136" i="5"/>
  <c r="BY136" i="5"/>
  <c r="CP135" i="5"/>
  <c r="CM135" i="5"/>
  <c r="CO135" i="5" s="1"/>
  <c r="CN135" i="5"/>
  <c r="CQ135" i="5"/>
  <c r="BN72" i="5"/>
  <c r="BR72" i="5"/>
  <c r="BO72" i="5"/>
  <c r="BQ72" i="5"/>
  <c r="BO102" i="5"/>
  <c r="BQ102" i="5"/>
  <c r="BS102" i="5" s="1"/>
  <c r="BR102" i="5"/>
  <c r="BN102" i="5"/>
  <c r="CW69" i="5"/>
  <c r="CX69" i="5"/>
  <c r="DA69" i="5"/>
  <c r="CZ69" i="5"/>
  <c r="DB69" i="5" s="1"/>
  <c r="CB151" i="5"/>
  <c r="BX151" i="5"/>
  <c r="BZ151" i="5" s="1"/>
  <c r="BY151" i="5"/>
  <c r="CA151" i="5"/>
  <c r="CB86" i="5"/>
  <c r="BY86" i="5"/>
  <c r="BX86" i="5"/>
  <c r="CA86" i="5"/>
  <c r="CC86" i="5" s="1"/>
  <c r="CM64" i="5"/>
  <c r="CQ64" i="5"/>
  <c r="CN64" i="5"/>
  <c r="CP64" i="5"/>
  <c r="CZ37" i="5"/>
  <c r="CW37" i="5"/>
  <c r="CX37" i="5"/>
  <c r="DA37" i="5"/>
  <c r="CX144" i="5"/>
  <c r="CZ144" i="5"/>
  <c r="DB144" i="5" s="1"/>
  <c r="DA144" i="5"/>
  <c r="CW144" i="5"/>
  <c r="DG37" i="5"/>
  <c r="DH37" i="5"/>
  <c r="DJ37" i="5"/>
  <c r="DK37" i="5"/>
  <c r="AP27" i="5"/>
  <c r="AR27" i="5" s="1"/>
  <c r="R27" i="5"/>
  <c r="CV25" i="5"/>
  <c r="BC25" i="5"/>
  <c r="BM25" i="5"/>
  <c r="BW25" i="5"/>
  <c r="DJ171" i="5"/>
  <c r="DK171" i="5"/>
  <c r="DG171" i="5"/>
  <c r="DH171" i="5"/>
  <c r="CW133" i="5"/>
  <c r="CZ133" i="5"/>
  <c r="DB133" i="5" s="1"/>
  <c r="DA133" i="5"/>
  <c r="CX133" i="5"/>
  <c r="DJ43" i="5"/>
  <c r="DK43" i="5"/>
  <c r="DG43" i="5"/>
  <c r="DH43" i="5"/>
  <c r="DG23" i="5"/>
  <c r="DH23" i="5"/>
  <c r="DJ23" i="5"/>
  <c r="DK23" i="5"/>
  <c r="BX171" i="5"/>
  <c r="BY171" i="5"/>
  <c r="CA171" i="5"/>
  <c r="CB171" i="5"/>
  <c r="CW149" i="5"/>
  <c r="CZ149" i="5"/>
  <c r="DB149" i="5" s="1"/>
  <c r="DA149" i="5"/>
  <c r="CX149" i="5"/>
  <c r="BD116" i="5"/>
  <c r="BG116" i="5"/>
  <c r="BH116" i="5"/>
  <c r="BE116" i="5"/>
  <c r="CW41" i="5"/>
  <c r="CX41" i="5"/>
  <c r="CZ41" i="5"/>
  <c r="DA41" i="5"/>
  <c r="BD73" i="5"/>
  <c r="BE73" i="5"/>
  <c r="BH73" i="5"/>
  <c r="BG73" i="5"/>
  <c r="DG32" i="5"/>
  <c r="DH32" i="5"/>
  <c r="DJ32" i="5"/>
  <c r="DK32" i="5"/>
  <c r="CQ146" i="5"/>
  <c r="CM146" i="5"/>
  <c r="CN146" i="5"/>
  <c r="CP146" i="5"/>
  <c r="CR146" i="5" s="1"/>
  <c r="DK112" i="5"/>
  <c r="DG112" i="5"/>
  <c r="DI112" i="5" s="1"/>
  <c r="DH112" i="5"/>
  <c r="DJ112" i="5"/>
  <c r="BQ104" i="5"/>
  <c r="BN104" i="5"/>
  <c r="BO104" i="5"/>
  <c r="BR104" i="5"/>
  <c r="BN35" i="5"/>
  <c r="BO35" i="5"/>
  <c r="BQ35" i="5"/>
  <c r="BR35" i="5"/>
  <c r="BN136" i="5"/>
  <c r="BQ136" i="5"/>
  <c r="BR136" i="5"/>
  <c r="BO136" i="5"/>
  <c r="CQ162" i="5"/>
  <c r="CM162" i="5"/>
  <c r="CO162" i="5" s="1"/>
  <c r="CN162" i="5"/>
  <c r="CP162" i="5"/>
  <c r="CA126" i="5"/>
  <c r="CB126" i="5"/>
  <c r="BX126" i="5"/>
  <c r="BY126" i="5"/>
  <c r="BX23" i="5"/>
  <c r="BY23" i="5"/>
  <c r="CA23" i="5"/>
  <c r="CB23" i="5"/>
  <c r="CW124" i="5"/>
  <c r="CX124" i="5"/>
  <c r="DA124" i="5"/>
  <c r="CZ124" i="5"/>
  <c r="CA158" i="5"/>
  <c r="BY158" i="5"/>
  <c r="CB158" i="5"/>
  <c r="BX158" i="5"/>
  <c r="BE170" i="5"/>
  <c r="BH170" i="5"/>
  <c r="BG170" i="5"/>
  <c r="BD170" i="5"/>
  <c r="BF170" i="5" s="1"/>
  <c r="CM173" i="5"/>
  <c r="CN173" i="5"/>
  <c r="CP173" i="5"/>
  <c r="CQ173" i="5"/>
  <c r="CQ37" i="5"/>
  <c r="CM37" i="5"/>
  <c r="CN37" i="5"/>
  <c r="CP37" i="5"/>
  <c r="CR37" i="5" s="1"/>
  <c r="CX166" i="5"/>
  <c r="CW166" i="5"/>
  <c r="CY166" i="5" s="1"/>
  <c r="CZ166" i="5"/>
  <c r="DA166" i="5"/>
  <c r="DA58" i="5"/>
  <c r="CZ58" i="5"/>
  <c r="DB58" i="5" s="1"/>
  <c r="CW58" i="5"/>
  <c r="CX58" i="5"/>
  <c r="CM172" i="5"/>
  <c r="CN172" i="5"/>
  <c r="CP172" i="5"/>
  <c r="CQ172" i="5"/>
  <c r="CM174" i="5"/>
  <c r="CP174" i="5"/>
  <c r="CN174" i="5"/>
  <c r="CQ174" i="5"/>
  <c r="BD161" i="5"/>
  <c r="BE161" i="5"/>
  <c r="BG161" i="5"/>
  <c r="BH161" i="5"/>
  <c r="BX142" i="5"/>
  <c r="BY142" i="5"/>
  <c r="CA142" i="5"/>
  <c r="CB142" i="5"/>
  <c r="BR141" i="5"/>
  <c r="BN141" i="5"/>
  <c r="BP141" i="5" s="1"/>
  <c r="BO141" i="5"/>
  <c r="BQ141" i="5"/>
  <c r="BX128" i="5"/>
  <c r="BY128" i="5"/>
  <c r="CB128" i="5"/>
  <c r="CA128" i="5"/>
  <c r="CZ137" i="5"/>
  <c r="DA137" i="5"/>
  <c r="CW137" i="5"/>
  <c r="CX137" i="5"/>
  <c r="CA114" i="5"/>
  <c r="CB114" i="5"/>
  <c r="BX114" i="5"/>
  <c r="BY114" i="5"/>
  <c r="BH67" i="5"/>
  <c r="BG67" i="5"/>
  <c r="BI67" i="5" s="1"/>
  <c r="BD67" i="5"/>
  <c r="BE67" i="5"/>
  <c r="CQ53" i="5"/>
  <c r="CN53" i="5"/>
  <c r="CP53" i="5"/>
  <c r="CR53" i="5" s="1"/>
  <c r="CM53" i="5"/>
  <c r="DJ48" i="5"/>
  <c r="DG48" i="5"/>
  <c r="DI48" i="5" s="1"/>
  <c r="DH48" i="5"/>
  <c r="DK48" i="5"/>
  <c r="DK41" i="5"/>
  <c r="DJ41" i="5"/>
  <c r="DL41" i="5" s="1"/>
  <c r="DG41" i="5"/>
  <c r="DH41" i="5"/>
  <c r="DK38" i="5"/>
  <c r="DG38" i="5"/>
  <c r="DI38" i="5" s="1"/>
  <c r="DH38" i="5"/>
  <c r="DJ38" i="5"/>
  <c r="CP100" i="5"/>
  <c r="CN100" i="5"/>
  <c r="CM100" i="5"/>
  <c r="CQ100" i="5"/>
  <c r="DA171" i="5"/>
  <c r="CW171" i="5"/>
  <c r="CY171" i="5" s="1"/>
  <c r="CX171" i="5"/>
  <c r="CZ171" i="5"/>
  <c r="BX155" i="5"/>
  <c r="CB155" i="5"/>
  <c r="BY155" i="5"/>
  <c r="CA155" i="5"/>
  <c r="BQ149" i="5"/>
  <c r="BN149" i="5"/>
  <c r="BP149" i="5" s="1"/>
  <c r="BO149" i="5"/>
  <c r="BR149" i="5"/>
  <c r="DG134" i="5"/>
  <c r="DJ134" i="5"/>
  <c r="DK134" i="5"/>
  <c r="DH134" i="5"/>
  <c r="BY146" i="5"/>
  <c r="CA146" i="5"/>
  <c r="CC146" i="5" s="1"/>
  <c r="CB146" i="5"/>
  <c r="BX146" i="5"/>
  <c r="BH132" i="5"/>
  <c r="BD132" i="5"/>
  <c r="BE132" i="5"/>
  <c r="BG132" i="5"/>
  <c r="BI132" i="5" s="1"/>
  <c r="CM113" i="5"/>
  <c r="CP113" i="5"/>
  <c r="CR113" i="5" s="1"/>
  <c r="CQ113" i="5"/>
  <c r="CN113" i="5"/>
  <c r="CX99" i="5"/>
  <c r="CZ99" i="5"/>
  <c r="DA99" i="5"/>
  <c r="CW99" i="5"/>
  <c r="CY99" i="5" s="1"/>
  <c r="DJ94" i="5"/>
  <c r="DG94" i="5"/>
  <c r="DI94" i="5" s="1"/>
  <c r="DH94" i="5"/>
  <c r="DK94" i="5"/>
  <c r="CZ91" i="5"/>
  <c r="CW91" i="5"/>
  <c r="CX91" i="5"/>
  <c r="DA91" i="5"/>
  <c r="DA63" i="5"/>
  <c r="CW63" i="5"/>
  <c r="CY63" i="5" s="1"/>
  <c r="CX63" i="5"/>
  <c r="CZ63" i="5"/>
  <c r="BN59" i="5"/>
  <c r="BO59" i="5"/>
  <c r="BQ59" i="5"/>
  <c r="BR59" i="5"/>
  <c r="DJ56" i="5"/>
  <c r="DK56" i="5"/>
  <c r="DG56" i="5"/>
  <c r="DH56" i="5"/>
  <c r="BE53" i="5"/>
  <c r="BG53" i="5"/>
  <c r="BH53" i="5"/>
  <c r="BD53" i="5"/>
  <c r="BF53" i="5" s="1"/>
  <c r="CQ55" i="5"/>
  <c r="CP55" i="5"/>
  <c r="CR55" i="5" s="1"/>
  <c r="CM55" i="5"/>
  <c r="CN55" i="5"/>
  <c r="BH48" i="5"/>
  <c r="BD48" i="5"/>
  <c r="BE48" i="5"/>
  <c r="BG48" i="5"/>
  <c r="BI48" i="5" s="1"/>
  <c r="BX34" i="5"/>
  <c r="BY34" i="5"/>
  <c r="CA34" i="5"/>
  <c r="CB34" i="5"/>
  <c r="CN30" i="5"/>
  <c r="CM30" i="5"/>
  <c r="CO30" i="5" s="1"/>
  <c r="CP30" i="5"/>
  <c r="CQ30" i="5"/>
  <c r="CA33" i="5"/>
  <c r="BX33" i="5"/>
  <c r="BZ33" i="5" s="1"/>
  <c r="BY33" i="5"/>
  <c r="CB33" i="5"/>
  <c r="CZ46" i="5"/>
  <c r="CW46" i="5"/>
  <c r="CX46" i="5"/>
  <c r="DA46" i="5"/>
  <c r="CW30" i="5"/>
  <c r="CX30" i="5"/>
  <c r="CZ30" i="5"/>
  <c r="DA30" i="5"/>
  <c r="BN41" i="5"/>
  <c r="BO41" i="5"/>
  <c r="BQ41" i="5"/>
  <c r="BR41" i="5"/>
  <c r="BN110" i="5"/>
  <c r="BO110" i="5"/>
  <c r="BR110" i="5"/>
  <c r="BQ110" i="5"/>
  <c r="BY164" i="5"/>
  <c r="CA164" i="5"/>
  <c r="CB164" i="5"/>
  <c r="BX164" i="5"/>
  <c r="BZ164" i="5" s="1"/>
  <c r="CN128" i="5"/>
  <c r="CP128" i="5"/>
  <c r="CR128" i="5" s="1"/>
  <c r="CM128" i="5"/>
  <c r="CQ128" i="5"/>
  <c r="DH159" i="5"/>
  <c r="DG159" i="5"/>
  <c r="DI159" i="5" s="1"/>
  <c r="DJ159" i="5"/>
  <c r="DK159" i="5"/>
  <c r="BG156" i="5"/>
  <c r="BE156" i="5"/>
  <c r="BD156" i="5"/>
  <c r="BH156" i="5"/>
  <c r="CM150" i="5"/>
  <c r="CQ150" i="5"/>
  <c r="CN150" i="5"/>
  <c r="CP150" i="5"/>
  <c r="DK139" i="5"/>
  <c r="DG139" i="5"/>
  <c r="DI139" i="5" s="1"/>
  <c r="DH139" i="5"/>
  <c r="DJ139" i="5"/>
  <c r="DG132" i="5"/>
  <c r="DH132" i="5"/>
  <c r="DJ132" i="5"/>
  <c r="DK132" i="5"/>
  <c r="CX121" i="5"/>
  <c r="CZ121" i="5"/>
  <c r="DB121" i="5" s="1"/>
  <c r="CW121" i="5"/>
  <c r="DA121" i="5"/>
  <c r="DK103" i="5"/>
  <c r="DG103" i="5"/>
  <c r="DH103" i="5"/>
  <c r="DJ103" i="5"/>
  <c r="DL103" i="5" s="1"/>
  <c r="BE93" i="5"/>
  <c r="BD93" i="5"/>
  <c r="BF93" i="5" s="1"/>
  <c r="BG93" i="5"/>
  <c r="BH93" i="5"/>
  <c r="CB109" i="5"/>
  <c r="BX109" i="5"/>
  <c r="BY109" i="5"/>
  <c r="CA109" i="5"/>
  <c r="CC109" i="5" s="1"/>
  <c r="CP86" i="5"/>
  <c r="CQ86" i="5"/>
  <c r="CM86" i="5"/>
  <c r="CN86" i="5"/>
  <c r="BR172" i="5"/>
  <c r="BQ172" i="5"/>
  <c r="BS172" i="5" s="1"/>
  <c r="BO172" i="5"/>
  <c r="BN172" i="5"/>
  <c r="CB143" i="5"/>
  <c r="BX143" i="5"/>
  <c r="BZ143" i="5" s="1"/>
  <c r="BY143" i="5"/>
  <c r="CA143" i="5"/>
  <c r="DJ147" i="5"/>
  <c r="DG147" i="5"/>
  <c r="DH147" i="5"/>
  <c r="DK147" i="5"/>
  <c r="BO163" i="5"/>
  <c r="BQ163" i="5"/>
  <c r="BS163" i="5" s="1"/>
  <c r="BR163" i="5"/>
  <c r="BN163" i="5"/>
  <c r="DA138" i="5"/>
  <c r="CW138" i="5"/>
  <c r="CX138" i="5"/>
  <c r="CZ138" i="5"/>
  <c r="DB138" i="5" s="1"/>
  <c r="CX139" i="5"/>
  <c r="CZ139" i="5"/>
  <c r="DB139" i="5" s="1"/>
  <c r="CW139" i="5"/>
  <c r="DA139" i="5"/>
  <c r="DA120" i="5"/>
  <c r="CW120" i="5"/>
  <c r="CX120" i="5"/>
  <c r="CZ120" i="5"/>
  <c r="DB120" i="5" s="1"/>
  <c r="BN119" i="5"/>
  <c r="BO119" i="5"/>
  <c r="BR119" i="5"/>
  <c r="BQ119" i="5"/>
  <c r="DG93" i="5"/>
  <c r="DH93" i="5"/>
  <c r="DJ93" i="5"/>
  <c r="DK93" i="5"/>
  <c r="BD88" i="5"/>
  <c r="BE88" i="5"/>
  <c r="BG88" i="5"/>
  <c r="BH88" i="5"/>
  <c r="DK87" i="5"/>
  <c r="DJ87" i="5"/>
  <c r="DL87" i="5" s="1"/>
  <c r="DG87" i="5"/>
  <c r="DH87" i="5"/>
  <c r="DH82" i="5"/>
  <c r="DJ82" i="5"/>
  <c r="DL82" i="5" s="1"/>
  <c r="DK82" i="5"/>
  <c r="DG82" i="5"/>
  <c r="CP70" i="5"/>
  <c r="CQ70" i="5"/>
  <c r="CM70" i="5"/>
  <c r="CN70" i="5"/>
  <c r="BX42" i="5"/>
  <c r="CB42" i="5"/>
  <c r="BY42" i="5"/>
  <c r="CA42" i="5"/>
  <c r="CM51" i="5"/>
  <c r="CN51" i="5"/>
  <c r="CP51" i="5"/>
  <c r="CQ51" i="5"/>
  <c r="BY35" i="5"/>
  <c r="CA35" i="5"/>
  <c r="CC35" i="5" s="1"/>
  <c r="CB35" i="5"/>
  <c r="BX35" i="5"/>
  <c r="CM85" i="5"/>
  <c r="CN85" i="5"/>
  <c r="CP85" i="5"/>
  <c r="CQ85" i="5"/>
  <c r="CP54" i="5"/>
  <c r="CQ54" i="5"/>
  <c r="CN54" i="5"/>
  <c r="CM54" i="5"/>
  <c r="DA147" i="5"/>
  <c r="CW147" i="5"/>
  <c r="CX147" i="5"/>
  <c r="CZ147" i="5"/>
  <c r="DB147" i="5" s="1"/>
  <c r="BN168" i="5"/>
  <c r="BO168" i="5"/>
  <c r="BQ168" i="5"/>
  <c r="BR168" i="5"/>
  <c r="BQ122" i="5"/>
  <c r="BR122" i="5"/>
  <c r="BN122" i="5"/>
  <c r="BO122" i="5"/>
  <c r="BX118" i="5"/>
  <c r="BY118" i="5"/>
  <c r="CA118" i="5"/>
  <c r="CB118" i="5"/>
  <c r="BE111" i="5"/>
  <c r="BH111" i="5"/>
  <c r="BD111" i="5"/>
  <c r="BF111" i="5" s="1"/>
  <c r="BG111" i="5"/>
  <c r="CN88" i="5"/>
  <c r="CM88" i="5"/>
  <c r="CO88" i="5" s="1"/>
  <c r="CP88" i="5"/>
  <c r="CQ88" i="5"/>
  <c r="BE101" i="5"/>
  <c r="BH101" i="5"/>
  <c r="BG101" i="5"/>
  <c r="BD101" i="5"/>
  <c r="BF101" i="5" s="1"/>
  <c r="CZ76" i="5"/>
  <c r="DA76" i="5"/>
  <c r="CW76" i="5"/>
  <c r="CX76" i="5"/>
  <c r="BQ65" i="5"/>
  <c r="BR65" i="5"/>
  <c r="BO65" i="5"/>
  <c r="BN65" i="5"/>
  <c r="BQ64" i="5"/>
  <c r="BR64" i="5"/>
  <c r="BN64" i="5"/>
  <c r="BO64" i="5"/>
  <c r="BH60" i="5"/>
  <c r="BE60" i="5"/>
  <c r="BG60" i="5"/>
  <c r="BI60" i="5" s="1"/>
  <c r="BD60" i="5"/>
  <c r="BD23" i="5"/>
  <c r="BE23" i="5"/>
  <c r="BG23" i="5"/>
  <c r="BH23" i="5"/>
  <c r="DH71" i="5"/>
  <c r="DG71" i="5"/>
  <c r="DI71" i="5" s="1"/>
  <c r="DJ71" i="5"/>
  <c r="DK71" i="5"/>
  <c r="BO124" i="5"/>
  <c r="BQ124" i="5"/>
  <c r="BS124" i="5" s="1"/>
  <c r="BN124" i="5"/>
  <c r="BR124" i="5"/>
  <c r="BG98" i="5"/>
  <c r="BH98" i="5"/>
  <c r="BD98" i="5"/>
  <c r="BE98" i="5"/>
  <c r="CA75" i="5"/>
  <c r="BX75" i="5"/>
  <c r="BZ75" i="5" s="1"/>
  <c r="BY75" i="5"/>
  <c r="CB75" i="5"/>
  <c r="BH173" i="5"/>
  <c r="BG173" i="5"/>
  <c r="BI173" i="5" s="1"/>
  <c r="BD173" i="5"/>
  <c r="BE173" i="5"/>
  <c r="BG158" i="5"/>
  <c r="BD158" i="5"/>
  <c r="BF158" i="5" s="1"/>
  <c r="BE158" i="5"/>
  <c r="BH158" i="5"/>
  <c r="CB167" i="5"/>
  <c r="CA167" i="5"/>
  <c r="CC167" i="5" s="1"/>
  <c r="BX167" i="5"/>
  <c r="BY167" i="5"/>
  <c r="BN170" i="5"/>
  <c r="BO170" i="5"/>
  <c r="BQ170" i="5"/>
  <c r="BR170" i="5"/>
  <c r="CZ160" i="5"/>
  <c r="CW160" i="5"/>
  <c r="DA160" i="5"/>
  <c r="CX160" i="5"/>
  <c r="CQ130" i="5"/>
  <c r="CM130" i="5"/>
  <c r="CO130" i="5" s="1"/>
  <c r="CN130" i="5"/>
  <c r="CP130" i="5"/>
  <c r="BQ125" i="5"/>
  <c r="BR125" i="5"/>
  <c r="BO125" i="5"/>
  <c r="BN125" i="5"/>
  <c r="CM118" i="5"/>
  <c r="CN118" i="5"/>
  <c r="CP118" i="5"/>
  <c r="CQ118" i="5"/>
  <c r="DJ96" i="5"/>
  <c r="DG96" i="5"/>
  <c r="DH96" i="5"/>
  <c r="DK96" i="5"/>
  <c r="BN90" i="5"/>
  <c r="BO90" i="5"/>
  <c r="BQ90" i="5"/>
  <c r="BR90" i="5"/>
  <c r="BH81" i="5"/>
  <c r="BD81" i="5"/>
  <c r="BE81" i="5"/>
  <c r="BG81" i="5"/>
  <c r="BI81" i="5" s="1"/>
  <c r="CM76" i="5"/>
  <c r="CP76" i="5"/>
  <c r="CR76" i="5" s="1"/>
  <c r="CQ76" i="5"/>
  <c r="CN76" i="5"/>
  <c r="CN66" i="5"/>
  <c r="CM66" i="5"/>
  <c r="CO66" i="5" s="1"/>
  <c r="CP66" i="5"/>
  <c r="CQ66" i="5"/>
  <c r="CM65" i="5"/>
  <c r="CN65" i="5"/>
  <c r="CP65" i="5"/>
  <c r="CQ65" i="5"/>
  <c r="CZ80" i="5"/>
  <c r="CX80" i="5"/>
  <c r="CW80" i="5"/>
  <c r="DA80" i="5"/>
  <c r="BQ49" i="5"/>
  <c r="BR49" i="5"/>
  <c r="BN49" i="5"/>
  <c r="BO49" i="5"/>
  <c r="BX32" i="5"/>
  <c r="BY32" i="5"/>
  <c r="CA32" i="5"/>
  <c r="CB32" i="5"/>
  <c r="CM165" i="5"/>
  <c r="CN165" i="5"/>
  <c r="CP165" i="5"/>
  <c r="CQ165" i="5"/>
  <c r="DG143" i="5"/>
  <c r="DH143" i="5"/>
  <c r="DJ143" i="5"/>
  <c r="DK143" i="5"/>
  <c r="BD144" i="5"/>
  <c r="BE144" i="5"/>
  <c r="BG144" i="5"/>
  <c r="BH144" i="5"/>
  <c r="BH96" i="5"/>
  <c r="BD96" i="5"/>
  <c r="BG96" i="5"/>
  <c r="BI96" i="5" s="1"/>
  <c r="BE96" i="5"/>
  <c r="BX40" i="5"/>
  <c r="CB40" i="5"/>
  <c r="BY40" i="5"/>
  <c r="CA40" i="5"/>
  <c r="BR174" i="5"/>
  <c r="BN174" i="5"/>
  <c r="BO174" i="5"/>
  <c r="BQ174" i="5"/>
  <c r="BS174" i="5" s="1"/>
  <c r="CB157" i="5"/>
  <c r="BX157" i="5"/>
  <c r="BZ157" i="5" s="1"/>
  <c r="CA157" i="5"/>
  <c r="BY157" i="5"/>
  <c r="CM97" i="5"/>
  <c r="CQ97" i="5"/>
  <c r="CP97" i="5"/>
  <c r="CN97" i="5"/>
  <c r="CZ117" i="5"/>
  <c r="CW117" i="5"/>
  <c r="CY117" i="5" s="1"/>
  <c r="CX117" i="5"/>
  <c r="DA117" i="5"/>
  <c r="BO58" i="5"/>
  <c r="BN58" i="5"/>
  <c r="BP58" i="5" s="1"/>
  <c r="BQ58" i="5"/>
  <c r="BR58" i="5"/>
  <c r="AP33" i="5"/>
  <c r="AR33" i="5" s="1"/>
  <c r="R33" i="5"/>
  <c r="AF33" i="5"/>
  <c r="AQ23" i="5"/>
  <c r="AS23" i="5" s="1"/>
  <c r="CL27" i="5"/>
  <c r="DF27" i="5"/>
  <c r="R35" i="5"/>
  <c r="AP35" i="5"/>
  <c r="AR35" i="5" s="1"/>
  <c r="BG142" i="5"/>
  <c r="BH142" i="5"/>
  <c r="BD142" i="5"/>
  <c r="BE142" i="5"/>
  <c r="CQ39" i="5"/>
  <c r="CP39" i="5"/>
  <c r="CR39" i="5" s="1"/>
  <c r="CM39" i="5"/>
  <c r="CN39" i="5"/>
  <c r="BD159" i="5"/>
  <c r="BH159" i="5"/>
  <c r="BG159" i="5"/>
  <c r="BE159" i="5"/>
  <c r="CA140" i="5"/>
  <c r="BX140" i="5"/>
  <c r="BY140" i="5"/>
  <c r="CB140" i="5"/>
  <c r="CB115" i="5"/>
  <c r="BX115" i="5"/>
  <c r="BZ115" i="5" s="1"/>
  <c r="BY115" i="5"/>
  <c r="CA115" i="5"/>
  <c r="CZ62" i="5"/>
  <c r="DA62" i="5"/>
  <c r="CX62" i="5"/>
  <c r="CW62" i="5"/>
  <c r="BH28" i="5"/>
  <c r="BD28" i="5"/>
  <c r="BF28" i="5" s="1"/>
  <c r="BG28" i="5"/>
  <c r="BE28" i="5"/>
  <c r="BN46" i="5"/>
  <c r="BR46" i="5"/>
  <c r="BQ46" i="5"/>
  <c r="BO46" i="5"/>
  <c r="CP58" i="5"/>
  <c r="CQ58" i="5"/>
  <c r="CM58" i="5"/>
  <c r="CN58" i="5"/>
  <c r="BX94" i="5"/>
  <c r="CA94" i="5"/>
  <c r="CB94" i="5"/>
  <c r="BY94" i="5"/>
  <c r="BX145" i="5"/>
  <c r="BY145" i="5"/>
  <c r="CA145" i="5"/>
  <c r="CB145" i="5"/>
  <c r="CZ67" i="5"/>
  <c r="DA67" i="5"/>
  <c r="CW67" i="5"/>
  <c r="CX67" i="5"/>
  <c r="BO171" i="5"/>
  <c r="BQ171" i="5"/>
  <c r="BS171" i="5" s="1"/>
  <c r="BR171" i="5"/>
  <c r="BN171" i="5"/>
  <c r="CX150" i="5"/>
  <c r="CZ150" i="5"/>
  <c r="DA150" i="5"/>
  <c r="CW150" i="5"/>
  <c r="CY150" i="5" s="1"/>
  <c r="DJ133" i="5"/>
  <c r="DK133" i="5"/>
  <c r="DH133" i="5"/>
  <c r="DG133" i="5"/>
  <c r="BG112" i="5"/>
  <c r="BH112" i="5"/>
  <c r="BD112" i="5"/>
  <c r="BE112" i="5"/>
  <c r="BD89" i="5"/>
  <c r="BE89" i="5"/>
  <c r="BG89" i="5"/>
  <c r="BH89" i="5"/>
  <c r="CW57" i="5"/>
  <c r="CX57" i="5"/>
  <c r="CZ57" i="5"/>
  <c r="DA57" i="5"/>
  <c r="DA48" i="5"/>
  <c r="CW48" i="5"/>
  <c r="CY48" i="5" s="1"/>
  <c r="CX48" i="5"/>
  <c r="CZ48" i="5"/>
  <c r="CX70" i="5"/>
  <c r="CZ70" i="5"/>
  <c r="DA70" i="5"/>
  <c r="CW70" i="5"/>
  <c r="CY70" i="5" s="1"/>
  <c r="CB47" i="5"/>
  <c r="BX47" i="5"/>
  <c r="BZ47" i="5" s="1"/>
  <c r="BY47" i="5"/>
  <c r="CA47" i="5"/>
  <c r="CM105" i="5"/>
  <c r="CN105" i="5"/>
  <c r="CP105" i="5"/>
  <c r="CQ105" i="5"/>
  <c r="CW134" i="5"/>
  <c r="CX134" i="5"/>
  <c r="DA134" i="5"/>
  <c r="CZ134" i="5"/>
  <c r="BG129" i="5"/>
  <c r="BE129" i="5"/>
  <c r="BD129" i="5"/>
  <c r="BH129" i="5"/>
  <c r="CW108" i="5"/>
  <c r="CZ108" i="5"/>
  <c r="DB108" i="5" s="1"/>
  <c r="DA108" i="5"/>
  <c r="CX108" i="5"/>
  <c r="BR87" i="5"/>
  <c r="BQ87" i="5"/>
  <c r="BS87" i="5" s="1"/>
  <c r="BN87" i="5"/>
  <c r="BO87" i="5"/>
  <c r="BX104" i="5"/>
  <c r="BY104" i="5"/>
  <c r="CA104" i="5"/>
  <c r="CB104" i="5"/>
  <c r="DK162" i="5"/>
  <c r="DJ162" i="5"/>
  <c r="DL162" i="5" s="1"/>
  <c r="DH162" i="5"/>
  <c r="DG162" i="5"/>
  <c r="CQ104" i="5"/>
  <c r="CN104" i="5"/>
  <c r="CM104" i="5"/>
  <c r="CP104" i="5"/>
  <c r="DJ81" i="5"/>
  <c r="DG81" i="5"/>
  <c r="DH81" i="5"/>
  <c r="DK81" i="5"/>
  <c r="CX23" i="5"/>
  <c r="CZ23" i="5"/>
  <c r="DB23" i="5" s="1"/>
  <c r="DA23" i="5"/>
  <c r="CW23" i="5"/>
  <c r="CP109" i="5"/>
  <c r="CQ109" i="5"/>
  <c r="CM109" i="5"/>
  <c r="CN109" i="5"/>
  <c r="CW165" i="5"/>
  <c r="CX165" i="5"/>
  <c r="CZ165" i="5"/>
  <c r="DA165" i="5"/>
  <c r="DH126" i="5"/>
  <c r="DG126" i="5"/>
  <c r="DI126" i="5" s="1"/>
  <c r="DJ126" i="5"/>
  <c r="DK126" i="5"/>
  <c r="BX90" i="5"/>
  <c r="BY90" i="5"/>
  <c r="CA90" i="5"/>
  <c r="CB90" i="5"/>
  <c r="CP40" i="5"/>
  <c r="CM40" i="5"/>
  <c r="CN40" i="5"/>
  <c r="CQ40" i="5"/>
  <c r="CN157" i="5"/>
  <c r="CM157" i="5"/>
  <c r="CO157" i="5" s="1"/>
  <c r="CP157" i="5"/>
  <c r="CQ157" i="5"/>
  <c r="DG125" i="5"/>
  <c r="DH125" i="5"/>
  <c r="DK125" i="5"/>
  <c r="DJ125" i="5"/>
  <c r="BH166" i="5"/>
  <c r="BD166" i="5"/>
  <c r="BF166" i="5" s="1"/>
  <c r="BE166" i="5"/>
  <c r="BG166" i="5"/>
  <c r="BQ100" i="5"/>
  <c r="BR100" i="5"/>
  <c r="BN100" i="5"/>
  <c r="BO100" i="5"/>
  <c r="BN145" i="5"/>
  <c r="BO145" i="5"/>
  <c r="BQ145" i="5"/>
  <c r="BR145" i="5"/>
  <c r="BN137" i="5"/>
  <c r="BO137" i="5"/>
  <c r="BR137" i="5"/>
  <c r="BQ137" i="5"/>
  <c r="CW106" i="5"/>
  <c r="CX106" i="5"/>
  <c r="CZ106" i="5"/>
  <c r="DA106" i="5"/>
  <c r="BR114" i="5"/>
  <c r="BN114" i="5"/>
  <c r="BO114" i="5"/>
  <c r="BQ114" i="5"/>
  <c r="BS114" i="5" s="1"/>
  <c r="DG57" i="5"/>
  <c r="DH57" i="5"/>
  <c r="DJ57" i="5"/>
  <c r="DK57" i="5"/>
  <c r="BE146" i="5"/>
  <c r="BG146" i="5"/>
  <c r="BD146" i="5"/>
  <c r="BF146" i="5" s="1"/>
  <c r="BH146" i="5"/>
  <c r="CQ127" i="5"/>
  <c r="CM127" i="5"/>
  <c r="CO127" i="5" s="1"/>
  <c r="CN127" i="5"/>
  <c r="CP127" i="5"/>
  <c r="BD62" i="5"/>
  <c r="BH62" i="5"/>
  <c r="BG62" i="5"/>
  <c r="BE62" i="5"/>
  <c r="BY53" i="5"/>
  <c r="BX53" i="5"/>
  <c r="BZ53" i="5" s="1"/>
  <c r="CA53" i="5"/>
  <c r="CB53" i="5"/>
  <c r="BE39" i="5"/>
  <c r="BD39" i="5"/>
  <c r="BF39" i="5" s="1"/>
  <c r="BG39" i="5"/>
  <c r="BH39" i="5"/>
  <c r="BH70" i="5"/>
  <c r="BE70" i="5"/>
  <c r="BD70" i="5"/>
  <c r="BG70" i="5"/>
  <c r="CM35" i="5"/>
  <c r="CN35" i="5"/>
  <c r="CP35" i="5"/>
  <c r="CQ35" i="5"/>
  <c r="BR156" i="5"/>
  <c r="BN156" i="5"/>
  <c r="BP156" i="5" s="1"/>
  <c r="BO156" i="5"/>
  <c r="BQ156" i="5"/>
  <c r="DH140" i="5"/>
  <c r="DJ140" i="5"/>
  <c r="DG140" i="5"/>
  <c r="DI140" i="5" s="1"/>
  <c r="DK140" i="5"/>
  <c r="CQ119" i="5"/>
  <c r="CM119" i="5"/>
  <c r="CO119" i="5" s="1"/>
  <c r="CN119" i="5"/>
  <c r="CP119" i="5"/>
  <c r="CZ93" i="5"/>
  <c r="CW93" i="5"/>
  <c r="CX93" i="5"/>
  <c r="DA93" i="5"/>
  <c r="CB66" i="5"/>
  <c r="BY66" i="5"/>
  <c r="BX66" i="5"/>
  <c r="CA66" i="5"/>
  <c r="CM148" i="5"/>
  <c r="CP148" i="5"/>
  <c r="CQ148" i="5"/>
  <c r="CN148" i="5"/>
  <c r="DA68" i="5"/>
  <c r="CX68" i="5"/>
  <c r="CW68" i="5"/>
  <c r="CZ68" i="5"/>
  <c r="BH122" i="5"/>
  <c r="BD122" i="5"/>
  <c r="BE122" i="5"/>
  <c r="BG122" i="5"/>
  <c r="BI122" i="5" s="1"/>
  <c r="CA78" i="5"/>
  <c r="CB78" i="5"/>
  <c r="BX78" i="5"/>
  <c r="BY78" i="5"/>
  <c r="DG45" i="5"/>
  <c r="DH45" i="5"/>
  <c r="DJ45" i="5"/>
  <c r="DK45" i="5"/>
  <c r="BR61" i="5"/>
  <c r="BQ61" i="5"/>
  <c r="BS61" i="5" s="1"/>
  <c r="BO61" i="5"/>
  <c r="BN61" i="5"/>
  <c r="BY173" i="5"/>
  <c r="CA173" i="5"/>
  <c r="CB173" i="5"/>
  <c r="BX173" i="5"/>
  <c r="BZ173" i="5" s="1"/>
  <c r="BO151" i="5"/>
  <c r="BQ151" i="5"/>
  <c r="BS151" i="5" s="1"/>
  <c r="BN151" i="5"/>
  <c r="BR151" i="5"/>
  <c r="BN160" i="5"/>
  <c r="BR160" i="5"/>
  <c r="BQ160" i="5"/>
  <c r="BO160" i="5"/>
  <c r="DA107" i="5"/>
  <c r="CW107" i="5"/>
  <c r="CY107" i="5" s="1"/>
  <c r="CX107" i="5"/>
  <c r="CZ107" i="5"/>
  <c r="CW105" i="5"/>
  <c r="CX105" i="5"/>
  <c r="CZ105" i="5"/>
  <c r="DA105" i="5"/>
  <c r="BE80" i="5"/>
  <c r="BG80" i="5"/>
  <c r="BI80" i="5" s="1"/>
  <c r="BD80" i="5"/>
  <c r="BH80" i="5"/>
  <c r="CN167" i="5"/>
  <c r="CP167" i="5"/>
  <c r="CQ167" i="5"/>
  <c r="CM167" i="5"/>
  <c r="CO167" i="5" s="1"/>
  <c r="BX144" i="5"/>
  <c r="BY144" i="5"/>
  <c r="CA144" i="5"/>
  <c r="CB144" i="5"/>
  <c r="CP125" i="5"/>
  <c r="CM125" i="5"/>
  <c r="CN125" i="5"/>
  <c r="CQ125" i="5"/>
  <c r="BC24" i="5"/>
  <c r="BM24" i="5"/>
  <c r="BW24" i="5"/>
  <c r="CV24" i="5"/>
  <c r="DK172" i="5"/>
  <c r="DJ172" i="5"/>
  <c r="DL172" i="5" s="1"/>
  <c r="DG172" i="5"/>
  <c r="DH172" i="5"/>
  <c r="CM166" i="5"/>
  <c r="CN166" i="5"/>
  <c r="CP166" i="5"/>
  <c r="CQ166" i="5"/>
  <c r="CX161" i="5"/>
  <c r="CZ161" i="5"/>
  <c r="DA161" i="5"/>
  <c r="CW161" i="5"/>
  <c r="CY161" i="5" s="1"/>
  <c r="CX142" i="5"/>
  <c r="CW142" i="5"/>
  <c r="CY142" i="5" s="1"/>
  <c r="CZ142" i="5"/>
  <c r="DA142" i="5"/>
  <c r="CA141" i="5"/>
  <c r="CB141" i="5"/>
  <c r="BX141" i="5"/>
  <c r="BY141" i="5"/>
  <c r="BO128" i="5"/>
  <c r="BN128" i="5"/>
  <c r="BP128" i="5" s="1"/>
  <c r="BQ128" i="5"/>
  <c r="BR128" i="5"/>
  <c r="BX137" i="5"/>
  <c r="CA137" i="5"/>
  <c r="CB137" i="5"/>
  <c r="BY137" i="5"/>
  <c r="BH113" i="5"/>
  <c r="BD113" i="5"/>
  <c r="BF113" i="5" s="1"/>
  <c r="BE113" i="5"/>
  <c r="BG113" i="5"/>
  <c r="CW114" i="5"/>
  <c r="CZ114" i="5"/>
  <c r="DA114" i="5"/>
  <c r="CX114" i="5"/>
  <c r="DG99" i="5"/>
  <c r="DJ99" i="5"/>
  <c r="DL99" i="5" s="1"/>
  <c r="DK99" i="5"/>
  <c r="DH99" i="5"/>
  <c r="DJ63" i="5"/>
  <c r="DK63" i="5"/>
  <c r="DH63" i="5"/>
  <c r="DG63" i="5"/>
  <c r="BQ50" i="5"/>
  <c r="BN50" i="5"/>
  <c r="BP50" i="5" s="1"/>
  <c r="BR50" i="5"/>
  <c r="BO50" i="5"/>
  <c r="CN44" i="5"/>
  <c r="CM44" i="5"/>
  <c r="CO44" i="5" s="1"/>
  <c r="CP44" i="5"/>
  <c r="CQ44" i="5"/>
  <c r="CM48" i="5"/>
  <c r="CN48" i="5"/>
  <c r="CP48" i="5"/>
  <c r="CQ48" i="5"/>
  <c r="BE55" i="5"/>
  <c r="BG55" i="5"/>
  <c r="BH55" i="5"/>
  <c r="BD55" i="5"/>
  <c r="BF55" i="5" s="1"/>
  <c r="CQ38" i="5"/>
  <c r="CP38" i="5"/>
  <c r="CR38" i="5" s="1"/>
  <c r="CM38" i="5"/>
  <c r="CN38" i="5"/>
  <c r="CQ117" i="5"/>
  <c r="CN117" i="5"/>
  <c r="CM117" i="5"/>
  <c r="CP117" i="5"/>
  <c r="CR117" i="5" s="1"/>
  <c r="CB159" i="5"/>
  <c r="BX159" i="5"/>
  <c r="BZ159" i="5" s="1"/>
  <c r="BY159" i="5"/>
  <c r="CA159" i="5"/>
  <c r="BO155" i="5"/>
  <c r="BQ155" i="5"/>
  <c r="BN155" i="5"/>
  <c r="BP155" i="5" s="1"/>
  <c r="BR155" i="5"/>
  <c r="BN154" i="5"/>
  <c r="BR154" i="5"/>
  <c r="BO154" i="5"/>
  <c r="BQ154" i="5"/>
  <c r="CX132" i="5"/>
  <c r="CZ132" i="5"/>
  <c r="DA132" i="5"/>
  <c r="CW132" i="5"/>
  <c r="CY132" i="5" s="1"/>
  <c r="CQ129" i="5"/>
  <c r="CM129" i="5"/>
  <c r="CO129" i="5" s="1"/>
  <c r="CN129" i="5"/>
  <c r="CP129" i="5"/>
  <c r="CM114" i="5"/>
  <c r="CN114" i="5"/>
  <c r="CQ114" i="5"/>
  <c r="CP114" i="5"/>
  <c r="BX99" i="5"/>
  <c r="CB99" i="5"/>
  <c r="BY99" i="5"/>
  <c r="CA99" i="5"/>
  <c r="CM94" i="5"/>
  <c r="CN94" i="5"/>
  <c r="CQ94" i="5"/>
  <c r="CP94" i="5"/>
  <c r="BE91" i="5"/>
  <c r="BG91" i="5"/>
  <c r="BI91" i="5" s="1"/>
  <c r="BH91" i="5"/>
  <c r="BD91" i="5"/>
  <c r="BX63" i="5"/>
  <c r="BY63" i="5"/>
  <c r="CA63" i="5"/>
  <c r="CB63" i="5"/>
  <c r="BG59" i="5"/>
  <c r="BD59" i="5"/>
  <c r="BF59" i="5" s="1"/>
  <c r="BE59" i="5"/>
  <c r="BH59" i="5"/>
  <c r="CN56" i="5"/>
  <c r="CP56" i="5"/>
  <c r="CQ56" i="5"/>
  <c r="CM56" i="5"/>
  <c r="CO56" i="5" s="1"/>
  <c r="BR44" i="5"/>
  <c r="BO44" i="5"/>
  <c r="BN44" i="5"/>
  <c r="BQ44" i="5"/>
  <c r="DK55" i="5"/>
  <c r="DG55" i="5"/>
  <c r="DH55" i="5"/>
  <c r="DJ55" i="5"/>
  <c r="DL55" i="5" s="1"/>
  <c r="DA36" i="5"/>
  <c r="CZ36" i="5"/>
  <c r="DB36" i="5" s="1"/>
  <c r="CW36" i="5"/>
  <c r="CX36" i="5"/>
  <c r="BQ34" i="5"/>
  <c r="BR34" i="5"/>
  <c r="BN34" i="5"/>
  <c r="BO34" i="5"/>
  <c r="DG30" i="5"/>
  <c r="DH30" i="5"/>
  <c r="DJ30" i="5"/>
  <c r="DK30" i="5"/>
  <c r="BN33" i="5"/>
  <c r="BR33" i="5"/>
  <c r="BO33" i="5"/>
  <c r="BQ33" i="5"/>
  <c r="BX56" i="5"/>
  <c r="BY56" i="5"/>
  <c r="CA56" i="5"/>
  <c r="CB56" i="5"/>
  <c r="BD46" i="5"/>
  <c r="BH46" i="5"/>
  <c r="BG46" i="5"/>
  <c r="BE46" i="5"/>
  <c r="CB30" i="5"/>
  <c r="BX30" i="5"/>
  <c r="BZ30" i="5" s="1"/>
  <c r="BY30" i="5"/>
  <c r="CA30" i="5"/>
  <c r="BG41" i="5"/>
  <c r="BD41" i="5"/>
  <c r="BH41" i="5"/>
  <c r="BE41" i="5"/>
  <c r="BQ85" i="5"/>
  <c r="BR85" i="5"/>
  <c r="BN85" i="5"/>
  <c r="BO85" i="5"/>
  <c r="BO164" i="5"/>
  <c r="BQ164" i="5"/>
  <c r="BR164" i="5"/>
  <c r="BN164" i="5"/>
  <c r="BP164" i="5" s="1"/>
  <c r="DJ128" i="5"/>
  <c r="DK128" i="5"/>
  <c r="DG128" i="5"/>
  <c r="DH128" i="5"/>
  <c r="BD153" i="5"/>
  <c r="BH153" i="5"/>
  <c r="BG153" i="5"/>
  <c r="BE153" i="5"/>
  <c r="DJ163" i="5"/>
  <c r="DK163" i="5"/>
  <c r="DG163" i="5"/>
  <c r="DH163" i="5"/>
  <c r="CZ156" i="5"/>
  <c r="CW156" i="5"/>
  <c r="CX156" i="5"/>
  <c r="DA156" i="5"/>
  <c r="DG150" i="5"/>
  <c r="DJ150" i="5"/>
  <c r="DL150" i="5" s="1"/>
  <c r="DK150" i="5"/>
  <c r="DH150" i="5"/>
  <c r="CP139" i="5"/>
  <c r="CQ139" i="5"/>
  <c r="CM139" i="5"/>
  <c r="CN139" i="5"/>
  <c r="CM132" i="5"/>
  <c r="CP132" i="5"/>
  <c r="CR132" i="5" s="1"/>
  <c r="CQ132" i="5"/>
  <c r="CN132" i="5"/>
  <c r="BY121" i="5"/>
  <c r="CA121" i="5"/>
  <c r="CB121" i="5"/>
  <c r="BX121" i="5"/>
  <c r="BZ121" i="5" s="1"/>
  <c r="BN127" i="5"/>
  <c r="BO127" i="5"/>
  <c r="BR127" i="5"/>
  <c r="BQ127" i="5"/>
  <c r="CQ103" i="5"/>
  <c r="CM103" i="5"/>
  <c r="CN103" i="5"/>
  <c r="CP103" i="5"/>
  <c r="CR103" i="5" s="1"/>
  <c r="BX93" i="5"/>
  <c r="BY93" i="5"/>
  <c r="CA93" i="5"/>
  <c r="CB93" i="5"/>
  <c r="DG91" i="5"/>
  <c r="DK91" i="5"/>
  <c r="DH91" i="5"/>
  <c r="DJ91" i="5"/>
  <c r="CX109" i="5"/>
  <c r="CZ109" i="5"/>
  <c r="DB109" i="5" s="1"/>
  <c r="DA109" i="5"/>
  <c r="CW109" i="5"/>
  <c r="BY54" i="5"/>
  <c r="BX54" i="5"/>
  <c r="BZ54" i="5" s="1"/>
  <c r="CA54" i="5"/>
  <c r="CB54" i="5"/>
  <c r="BG172" i="5"/>
  <c r="BH172" i="5"/>
  <c r="BD172" i="5"/>
  <c r="BE172" i="5"/>
  <c r="BN143" i="5"/>
  <c r="BO143" i="5"/>
  <c r="BQ143" i="5"/>
  <c r="BR143" i="5"/>
  <c r="CX31" i="5"/>
  <c r="CZ31" i="5"/>
  <c r="DB31" i="5" s="1"/>
  <c r="DA31" i="5"/>
  <c r="CW31" i="5"/>
  <c r="CN147" i="5"/>
  <c r="CP147" i="5"/>
  <c r="CQ147" i="5"/>
  <c r="CM147" i="5"/>
  <c r="CO147" i="5" s="1"/>
  <c r="BX163" i="5"/>
  <c r="BY163" i="5"/>
  <c r="CA163" i="5"/>
  <c r="CB163" i="5"/>
  <c r="BX138" i="5"/>
  <c r="BY138" i="5"/>
  <c r="CB138" i="5"/>
  <c r="CA138" i="5"/>
  <c r="BY139" i="5"/>
  <c r="BX139" i="5"/>
  <c r="BZ139" i="5" s="1"/>
  <c r="CA139" i="5"/>
  <c r="CB139" i="5"/>
  <c r="BX120" i="5"/>
  <c r="BY120" i="5"/>
  <c r="CB120" i="5"/>
  <c r="CA120" i="5"/>
  <c r="BE119" i="5"/>
  <c r="BG119" i="5"/>
  <c r="BI119" i="5" s="1"/>
  <c r="BD119" i="5"/>
  <c r="BF119" i="5" s="1"/>
  <c r="BH119" i="5"/>
  <c r="CQ93" i="5"/>
  <c r="CM93" i="5"/>
  <c r="CN93" i="5"/>
  <c r="CP93" i="5"/>
  <c r="CR93" i="5" s="1"/>
  <c r="CW88" i="5"/>
  <c r="CX88" i="5"/>
  <c r="DA88" i="5"/>
  <c r="CZ88" i="5"/>
  <c r="CP82" i="5"/>
  <c r="CQ82" i="5"/>
  <c r="CM82" i="5"/>
  <c r="CN82" i="5"/>
  <c r="BH42" i="5"/>
  <c r="BD42" i="5"/>
  <c r="BF42" i="5" s="1"/>
  <c r="BE42" i="5"/>
  <c r="BG42" i="5"/>
  <c r="CA45" i="5"/>
  <c r="CB45" i="5"/>
  <c r="BX45" i="5"/>
  <c r="BY45" i="5"/>
  <c r="BG35" i="5"/>
  <c r="BD35" i="5"/>
  <c r="BF35" i="5" s="1"/>
  <c r="BE35" i="5"/>
  <c r="BH35" i="5"/>
  <c r="DH145" i="5"/>
  <c r="DJ145" i="5"/>
  <c r="DK145" i="5"/>
  <c r="DG145" i="5"/>
  <c r="DI145" i="5" s="1"/>
  <c r="CW77" i="5"/>
  <c r="CX77" i="5"/>
  <c r="CZ77" i="5"/>
  <c r="DA77" i="5"/>
  <c r="BX147" i="5"/>
  <c r="CB147" i="5"/>
  <c r="BY147" i="5"/>
  <c r="CA147" i="5"/>
  <c r="BX168" i="5"/>
  <c r="BY168" i="5"/>
  <c r="CB168" i="5"/>
  <c r="CA168" i="5"/>
  <c r="CZ122" i="5"/>
  <c r="DA122" i="5"/>
  <c r="CW122" i="5"/>
  <c r="CX122" i="5"/>
  <c r="BN118" i="5"/>
  <c r="BO118" i="5"/>
  <c r="BQ118" i="5"/>
  <c r="BR118" i="5"/>
  <c r="CB111" i="5"/>
  <c r="BX111" i="5"/>
  <c r="BY111" i="5"/>
  <c r="CA111" i="5"/>
  <c r="CC111" i="5" s="1"/>
  <c r="DG88" i="5"/>
  <c r="DH88" i="5"/>
  <c r="DJ88" i="5"/>
  <c r="DK88" i="5"/>
  <c r="BX101" i="5"/>
  <c r="BY101" i="5"/>
  <c r="CA101" i="5"/>
  <c r="CB101" i="5"/>
  <c r="CZ82" i="5"/>
  <c r="DA82" i="5"/>
  <c r="CW82" i="5"/>
  <c r="CX82" i="5"/>
  <c r="CA65" i="5"/>
  <c r="BX65" i="5"/>
  <c r="BY65" i="5"/>
  <c r="CB65" i="5"/>
  <c r="CQ80" i="5"/>
  <c r="CN80" i="5"/>
  <c r="CP80" i="5"/>
  <c r="CR80" i="5" s="1"/>
  <c r="CM80" i="5"/>
  <c r="BY64" i="5"/>
  <c r="CA64" i="5"/>
  <c r="BX64" i="5"/>
  <c r="BZ64" i="5" s="1"/>
  <c r="CB64" i="5"/>
  <c r="DK42" i="5"/>
  <c r="DG42" i="5"/>
  <c r="DI42" i="5" s="1"/>
  <c r="DH42" i="5"/>
  <c r="DJ42" i="5"/>
  <c r="CX29" i="5"/>
  <c r="CW29" i="5"/>
  <c r="CY29" i="5" s="1"/>
  <c r="CZ29" i="5"/>
  <c r="DA29" i="5"/>
  <c r="CP71" i="5"/>
  <c r="CM71" i="5"/>
  <c r="CO71" i="5" s="1"/>
  <c r="CN71" i="5"/>
  <c r="CQ71" i="5"/>
  <c r="BG124" i="5"/>
  <c r="BH124" i="5"/>
  <c r="BD124" i="5"/>
  <c r="BE124" i="5"/>
  <c r="CW98" i="5"/>
  <c r="CZ98" i="5"/>
  <c r="DB98" i="5" s="1"/>
  <c r="CX98" i="5"/>
  <c r="DA98" i="5"/>
  <c r="BH75" i="5"/>
  <c r="BD75" i="5"/>
  <c r="BE75" i="5"/>
  <c r="BG75" i="5"/>
  <c r="BI75" i="5" s="1"/>
  <c r="CW173" i="5"/>
  <c r="CX173" i="5"/>
  <c r="CZ173" i="5"/>
  <c r="DA173" i="5"/>
  <c r="CX158" i="5"/>
  <c r="CW158" i="5"/>
  <c r="CY158" i="5" s="1"/>
  <c r="CZ158" i="5"/>
  <c r="DA158" i="5"/>
  <c r="BD167" i="5"/>
  <c r="BE167" i="5"/>
  <c r="BG167" i="5"/>
  <c r="BH167" i="5"/>
  <c r="BX170" i="5"/>
  <c r="BY170" i="5"/>
  <c r="CA170" i="5"/>
  <c r="CB170" i="5"/>
  <c r="CA160" i="5"/>
  <c r="CB160" i="5"/>
  <c r="BX160" i="5"/>
  <c r="BY160" i="5"/>
  <c r="BD125" i="5"/>
  <c r="BG125" i="5"/>
  <c r="BH125" i="5"/>
  <c r="BE125" i="5"/>
  <c r="DH122" i="5"/>
  <c r="DJ122" i="5"/>
  <c r="DL122" i="5" s="1"/>
  <c r="DG122" i="5"/>
  <c r="DI122" i="5" s="1"/>
  <c r="DK122" i="5"/>
  <c r="CP96" i="5"/>
  <c r="CM96" i="5"/>
  <c r="CN96" i="5"/>
  <c r="CQ96" i="5"/>
  <c r="BO92" i="5"/>
  <c r="BQ92" i="5"/>
  <c r="BS92" i="5" s="1"/>
  <c r="BR92" i="5"/>
  <c r="BN92" i="5"/>
  <c r="BO81" i="5"/>
  <c r="BN81" i="5"/>
  <c r="BP81" i="5" s="1"/>
  <c r="BQ81" i="5"/>
  <c r="BR81" i="5"/>
  <c r="DJ76" i="5"/>
  <c r="DG76" i="5"/>
  <c r="DI76" i="5" s="1"/>
  <c r="DH76" i="5"/>
  <c r="DK76" i="5"/>
  <c r="DK66" i="5"/>
  <c r="DG66" i="5"/>
  <c r="DH66" i="5"/>
  <c r="DJ66" i="5"/>
  <c r="DL66" i="5" s="1"/>
  <c r="CA80" i="5"/>
  <c r="CB80" i="5"/>
  <c r="BX80" i="5"/>
  <c r="BY80" i="5"/>
  <c r="BG49" i="5"/>
  <c r="BE49" i="5"/>
  <c r="BH49" i="5"/>
  <c r="BD49" i="5"/>
  <c r="DG29" i="5"/>
  <c r="DH29" i="5"/>
  <c r="DJ29" i="5"/>
  <c r="DK29" i="5"/>
  <c r="BQ32" i="5"/>
  <c r="BN32" i="5"/>
  <c r="BO32" i="5"/>
  <c r="BR32" i="5"/>
  <c r="CM158" i="5"/>
  <c r="CQ158" i="5"/>
  <c r="CP158" i="5"/>
  <c r="CN158" i="5"/>
  <c r="DH169" i="5"/>
  <c r="DJ169" i="5"/>
  <c r="DK169" i="5"/>
  <c r="DG169" i="5"/>
  <c r="DI169" i="5" s="1"/>
  <c r="CQ160" i="5"/>
  <c r="CM160" i="5"/>
  <c r="CO160" i="5" s="1"/>
  <c r="CP160" i="5"/>
  <c r="CR160" i="5" s="1"/>
  <c r="CN160" i="5"/>
  <c r="BH130" i="5"/>
  <c r="BG130" i="5"/>
  <c r="BI130" i="5" s="1"/>
  <c r="BD130" i="5"/>
  <c r="BE130" i="5"/>
  <c r="BR97" i="5"/>
  <c r="BN97" i="5"/>
  <c r="BO97" i="5"/>
  <c r="BQ97" i="5"/>
  <c r="CN98" i="5"/>
  <c r="CP98" i="5"/>
  <c r="CQ98" i="5"/>
  <c r="CM98" i="5"/>
  <c r="CO98" i="5" s="1"/>
  <c r="BH40" i="5"/>
  <c r="BD40" i="5"/>
  <c r="BE40" i="5"/>
  <c r="BG40" i="5"/>
  <c r="BD174" i="5"/>
  <c r="BH174" i="5"/>
  <c r="BE174" i="5"/>
  <c r="BG174" i="5"/>
  <c r="CW157" i="5"/>
  <c r="DA157" i="5"/>
  <c r="CX157" i="5"/>
  <c r="CZ157" i="5"/>
  <c r="DG97" i="5"/>
  <c r="DK97" i="5"/>
  <c r="DJ97" i="5"/>
  <c r="DH97" i="5"/>
  <c r="CB117" i="5"/>
  <c r="BX117" i="5"/>
  <c r="BY117" i="5"/>
  <c r="CA117" i="5"/>
  <c r="BD58" i="5"/>
  <c r="BE58" i="5"/>
  <c r="BG58" i="5"/>
  <c r="BH58" i="5"/>
  <c r="AP24" i="5"/>
  <c r="AR24" i="5" s="1"/>
  <c r="R24" i="5"/>
  <c r="AF26" i="5"/>
  <c r="CV27" i="5"/>
  <c r="BC27" i="5"/>
  <c r="BM27" i="5"/>
  <c r="BW27" i="5"/>
  <c r="AF34" i="5"/>
  <c r="BN161" i="5"/>
  <c r="BO161" i="5"/>
  <c r="BQ161" i="5"/>
  <c r="BR161" i="5"/>
  <c r="DH136" i="5"/>
  <c r="DJ136" i="5"/>
  <c r="DK136" i="5"/>
  <c r="DG136" i="5"/>
  <c r="DI136" i="5" s="1"/>
  <c r="BQ113" i="5"/>
  <c r="BR113" i="5"/>
  <c r="BN113" i="5"/>
  <c r="BO113" i="5"/>
  <c r="CN69" i="5"/>
  <c r="CM69" i="5"/>
  <c r="CO69" i="5" s="1"/>
  <c r="CQ69" i="5"/>
  <c r="CP69" i="5"/>
  <c r="DJ62" i="5"/>
  <c r="DK62" i="5"/>
  <c r="DG62" i="5"/>
  <c r="DH62" i="5"/>
  <c r="CZ55" i="5"/>
  <c r="DA55" i="5"/>
  <c r="CW55" i="5"/>
  <c r="CX55" i="5"/>
  <c r="CZ154" i="5"/>
  <c r="CW154" i="5"/>
  <c r="CX154" i="5"/>
  <c r="DA154" i="5"/>
  <c r="CA116" i="5"/>
  <c r="BX116" i="5"/>
  <c r="BY116" i="5"/>
  <c r="CB116" i="5"/>
  <c r="BD99" i="5"/>
  <c r="BH99" i="5"/>
  <c r="BE99" i="5"/>
  <c r="BG99" i="5"/>
  <c r="BO63" i="5"/>
  <c r="BQ63" i="5"/>
  <c r="BN63" i="5"/>
  <c r="BP63" i="5" s="1"/>
  <c r="BR63" i="5"/>
  <c r="CW44" i="5"/>
  <c r="CZ44" i="5"/>
  <c r="DB44" i="5" s="1"/>
  <c r="CX44" i="5"/>
  <c r="DA44" i="5"/>
  <c r="CB70" i="5"/>
  <c r="BY70" i="5"/>
  <c r="CA70" i="5"/>
  <c r="CC70" i="5" s="1"/>
  <c r="BX70" i="5"/>
  <c r="BN47" i="5"/>
  <c r="BR47" i="5"/>
  <c r="BQ47" i="5"/>
  <c r="BO47" i="5"/>
  <c r="BY85" i="5"/>
  <c r="CA85" i="5"/>
  <c r="CB85" i="5"/>
  <c r="BX85" i="5"/>
  <c r="BZ85" i="5" s="1"/>
  <c r="DJ137" i="5"/>
  <c r="DG137" i="5"/>
  <c r="DH137" i="5"/>
  <c r="DK137" i="5"/>
  <c r="DA153" i="5"/>
  <c r="CW153" i="5"/>
  <c r="CX153" i="5"/>
  <c r="CZ153" i="5"/>
  <c r="DB153" i="5" s="1"/>
  <c r="BG121" i="5"/>
  <c r="BH121" i="5"/>
  <c r="BD121" i="5"/>
  <c r="BE121" i="5"/>
  <c r="CA133" i="5"/>
  <c r="CB133" i="5"/>
  <c r="BX133" i="5"/>
  <c r="BY133" i="5"/>
  <c r="BQ106" i="5"/>
  <c r="BR106" i="5"/>
  <c r="BN106" i="5"/>
  <c r="BO106" i="5"/>
  <c r="CP84" i="5"/>
  <c r="CQ84" i="5"/>
  <c r="CM84" i="5"/>
  <c r="CN84" i="5"/>
  <c r="BN146" i="5"/>
  <c r="BR146" i="5"/>
  <c r="BO146" i="5"/>
  <c r="BQ146" i="5"/>
  <c r="BR116" i="5"/>
  <c r="BN116" i="5"/>
  <c r="BO116" i="5"/>
  <c r="BQ116" i="5"/>
  <c r="BS116" i="5" s="1"/>
  <c r="BX84" i="5"/>
  <c r="BY84" i="5"/>
  <c r="CB84" i="5"/>
  <c r="CA84" i="5"/>
  <c r="DJ67" i="5"/>
  <c r="DK67" i="5"/>
  <c r="DG67" i="5"/>
  <c r="DH67" i="5"/>
  <c r="BQ28" i="5"/>
  <c r="BN28" i="5"/>
  <c r="BO28" i="5"/>
  <c r="BR28" i="5"/>
  <c r="BD51" i="5"/>
  <c r="BE51" i="5"/>
  <c r="BG51" i="5"/>
  <c r="BH51" i="5"/>
  <c r="BO73" i="5"/>
  <c r="BN73" i="5"/>
  <c r="BP73" i="5" s="1"/>
  <c r="BQ73" i="5"/>
  <c r="BR73" i="5"/>
  <c r="BD135" i="5"/>
  <c r="BG135" i="5"/>
  <c r="BH135" i="5"/>
  <c r="BE135" i="5"/>
  <c r="CM131" i="5"/>
  <c r="CN131" i="5"/>
  <c r="CP131" i="5"/>
  <c r="CQ131" i="5"/>
  <c r="BX79" i="5"/>
  <c r="BY79" i="5"/>
  <c r="CA79" i="5"/>
  <c r="CB79" i="5"/>
  <c r="DH46" i="5"/>
  <c r="DJ46" i="5"/>
  <c r="DL46" i="5" s="1"/>
  <c r="DG46" i="5"/>
  <c r="DI46" i="5" s="1"/>
  <c r="DK46" i="5"/>
  <c r="CX78" i="5"/>
  <c r="CW78" i="5"/>
  <c r="CY78" i="5" s="1"/>
  <c r="CZ78" i="5"/>
  <c r="DA78" i="5"/>
  <c r="CA76" i="5"/>
  <c r="BY76" i="5"/>
  <c r="CB76" i="5"/>
  <c r="BX76" i="5"/>
  <c r="CW60" i="5"/>
  <c r="CX60" i="5"/>
  <c r="DA60" i="5"/>
  <c r="CZ60" i="5"/>
  <c r="BE152" i="5"/>
  <c r="BG152" i="5"/>
  <c r="BH152" i="5"/>
  <c r="BD152" i="5"/>
  <c r="BD107" i="5"/>
  <c r="BE107" i="5"/>
  <c r="BG107" i="5"/>
  <c r="BH107" i="5"/>
  <c r="BE105" i="5"/>
  <c r="BG105" i="5"/>
  <c r="BI105" i="5" s="1"/>
  <c r="BD105" i="5"/>
  <c r="BF105" i="5" s="1"/>
  <c r="BH105" i="5"/>
  <c r="CZ96" i="5"/>
  <c r="DA96" i="5"/>
  <c r="CW96" i="5"/>
  <c r="CX96" i="5"/>
  <c r="R29" i="5"/>
  <c r="AP29" i="5"/>
  <c r="AR29" i="5" s="1"/>
  <c r="AP32" i="5"/>
  <c r="AR32" i="5" s="1"/>
  <c r="R32" i="5"/>
  <c r="CB67" i="5"/>
  <c r="BX67" i="5"/>
  <c r="BY67" i="5"/>
  <c r="CA67" i="5"/>
  <c r="CC67" i="5" s="1"/>
  <c r="DG31" i="5"/>
  <c r="DH31" i="5"/>
  <c r="DJ31" i="5"/>
  <c r="DK31" i="5"/>
  <c r="CP153" i="5"/>
  <c r="CM153" i="5"/>
  <c r="CN153" i="5"/>
  <c r="CQ153" i="5"/>
  <c r="CA132" i="5"/>
  <c r="BX132" i="5"/>
  <c r="BY132" i="5"/>
  <c r="CB132" i="5"/>
  <c r="BO84" i="5"/>
  <c r="BN84" i="5"/>
  <c r="BP84" i="5" s="1"/>
  <c r="BR84" i="5"/>
  <c r="BQ84" i="5"/>
  <c r="CP67" i="5"/>
  <c r="CQ67" i="5"/>
  <c r="CM67" i="5"/>
  <c r="CN67" i="5"/>
  <c r="BY57" i="5"/>
  <c r="BX57" i="5"/>
  <c r="BZ57" i="5" s="1"/>
  <c r="CA57" i="5"/>
  <c r="CB57" i="5"/>
  <c r="BX48" i="5"/>
  <c r="CB48" i="5"/>
  <c r="BY48" i="5"/>
  <c r="CA48" i="5"/>
  <c r="BD33" i="5"/>
  <c r="BE33" i="5"/>
  <c r="BG33" i="5"/>
  <c r="BH33" i="5"/>
  <c r="BR51" i="5"/>
  <c r="BO51" i="5"/>
  <c r="BN51" i="5"/>
  <c r="BQ51" i="5"/>
  <c r="DH105" i="5"/>
  <c r="DK105" i="5"/>
  <c r="DJ105" i="5"/>
  <c r="DG105" i="5"/>
  <c r="DI105" i="5" s="1"/>
  <c r="CN138" i="5"/>
  <c r="CP138" i="5"/>
  <c r="CQ138" i="5"/>
  <c r="CM138" i="5"/>
  <c r="BN129" i="5"/>
  <c r="BO129" i="5"/>
  <c r="BQ129" i="5"/>
  <c r="BR129" i="5"/>
  <c r="BG87" i="5"/>
  <c r="BD87" i="5"/>
  <c r="BE87" i="5"/>
  <c r="BH87" i="5"/>
  <c r="BO103" i="5"/>
  <c r="BQ103" i="5"/>
  <c r="BR103" i="5"/>
  <c r="BN103" i="5"/>
  <c r="BP103" i="5" s="1"/>
  <c r="BN79" i="5"/>
  <c r="BO79" i="5"/>
  <c r="BQ79" i="5"/>
  <c r="BR79" i="5"/>
  <c r="CP46" i="5"/>
  <c r="CM46" i="5"/>
  <c r="CN46" i="5"/>
  <c r="CQ46" i="5"/>
  <c r="CZ111" i="5"/>
  <c r="DA111" i="5"/>
  <c r="CW111" i="5"/>
  <c r="CX111" i="5"/>
  <c r="BR76" i="5"/>
  <c r="BN76" i="5"/>
  <c r="BO76" i="5"/>
  <c r="BQ76" i="5"/>
  <c r="BS76" i="5" s="1"/>
  <c r="CB72" i="5"/>
  <c r="CA72" i="5"/>
  <c r="CC72" i="5" s="1"/>
  <c r="BX72" i="5"/>
  <c r="BY72" i="5"/>
  <c r="BX102" i="5"/>
  <c r="CA102" i="5"/>
  <c r="CB102" i="5"/>
  <c r="BY102" i="5"/>
  <c r="BQ75" i="5"/>
  <c r="BO75" i="5"/>
  <c r="BR75" i="5"/>
  <c r="BN75" i="5"/>
  <c r="BY125" i="5"/>
  <c r="CA125" i="5"/>
  <c r="BX125" i="5"/>
  <c r="BZ125" i="5" s="1"/>
  <c r="CB125" i="5"/>
  <c r="CP126" i="5"/>
  <c r="CQ126" i="5"/>
  <c r="CM126" i="5"/>
  <c r="CN126" i="5"/>
  <c r="CW90" i="5"/>
  <c r="DA90" i="5"/>
  <c r="CX90" i="5"/>
  <c r="CZ90" i="5"/>
  <c r="BD71" i="5"/>
  <c r="BE71" i="5"/>
  <c r="BG71" i="5"/>
  <c r="BH71" i="5"/>
  <c r="CZ49" i="5"/>
  <c r="DA49" i="5"/>
  <c r="CX49" i="5"/>
  <c r="CW49" i="5"/>
  <c r="BY37" i="5"/>
  <c r="CA37" i="5"/>
  <c r="CB37" i="5"/>
  <c r="BX37" i="5"/>
  <c r="AP25" i="5"/>
  <c r="AR25" i="5" s="1"/>
  <c r="R25" i="5"/>
  <c r="AQ26" i="5"/>
  <c r="AS26" i="5" s="1"/>
  <c r="DK164" i="5"/>
  <c r="DG164" i="5"/>
  <c r="DJ164" i="5"/>
  <c r="DH164" i="5"/>
  <c r="DG166" i="5"/>
  <c r="DH166" i="5"/>
  <c r="DJ166" i="5"/>
  <c r="DK166" i="5"/>
  <c r="BX161" i="5"/>
  <c r="BZ161" i="5" s="1"/>
  <c r="BY161" i="5"/>
  <c r="CA161" i="5"/>
  <c r="CB161" i="5"/>
  <c r="BO142" i="5"/>
  <c r="BQ142" i="5"/>
  <c r="BN142" i="5"/>
  <c r="BR142" i="5"/>
  <c r="CW141" i="5"/>
  <c r="CY141" i="5" s="1"/>
  <c r="CZ141" i="5"/>
  <c r="DA141" i="5"/>
  <c r="CX141" i="5"/>
  <c r="BG128" i="5"/>
  <c r="BD128" i="5"/>
  <c r="BE128" i="5"/>
  <c r="BH128" i="5"/>
  <c r="CN115" i="5"/>
  <c r="CM115" i="5"/>
  <c r="CP115" i="5"/>
  <c r="CQ115" i="5"/>
  <c r="CA113" i="5"/>
  <c r="BX113" i="5"/>
  <c r="BY113" i="5"/>
  <c r="CB113" i="5"/>
  <c r="CP99" i="5"/>
  <c r="CR99" i="5" s="1"/>
  <c r="CQ99" i="5"/>
  <c r="CM99" i="5"/>
  <c r="CN99" i="5"/>
  <c r="CP63" i="5"/>
  <c r="CM63" i="5"/>
  <c r="CN63" i="5"/>
  <c r="CQ63" i="5"/>
  <c r="BH50" i="5"/>
  <c r="BD50" i="5"/>
  <c r="BE50" i="5"/>
  <c r="BG50" i="5"/>
  <c r="DJ44" i="5"/>
  <c r="DG44" i="5"/>
  <c r="DH44" i="5"/>
  <c r="DK44" i="5"/>
  <c r="DJ36" i="5"/>
  <c r="DL36" i="5" s="1"/>
  <c r="DK36" i="5"/>
  <c r="DG36" i="5"/>
  <c r="DH36" i="5"/>
  <c r="BN55" i="5"/>
  <c r="BQ55" i="5"/>
  <c r="BR55" i="5"/>
  <c r="BO55" i="5"/>
  <c r="DK39" i="5"/>
  <c r="DG39" i="5"/>
  <c r="DH39" i="5"/>
  <c r="DJ39" i="5"/>
  <c r="DG117" i="5"/>
  <c r="DH117" i="5"/>
  <c r="DJ117" i="5"/>
  <c r="DK117" i="5"/>
  <c r="CW159" i="5"/>
  <c r="CY159" i="5" s="1"/>
  <c r="CX159" i="5"/>
  <c r="DA159" i="5"/>
  <c r="CZ159" i="5"/>
  <c r="BH155" i="5"/>
  <c r="BD155" i="5"/>
  <c r="BG155" i="5"/>
  <c r="BE155" i="5"/>
  <c r="BR150" i="5"/>
  <c r="BN150" i="5"/>
  <c r="BO150" i="5"/>
  <c r="BQ150" i="5"/>
  <c r="BE154" i="5"/>
  <c r="BG154" i="5"/>
  <c r="BD154" i="5"/>
  <c r="BH154" i="5"/>
  <c r="BH140" i="5"/>
  <c r="BD140" i="5"/>
  <c r="BE140" i="5"/>
  <c r="BG140" i="5"/>
  <c r="CM141" i="5"/>
  <c r="CN141" i="5"/>
  <c r="CQ141" i="5"/>
  <c r="CP141" i="5"/>
  <c r="DK129" i="5"/>
  <c r="DJ129" i="5"/>
  <c r="DG129" i="5"/>
  <c r="DH129" i="5"/>
  <c r="CW115" i="5"/>
  <c r="CX115" i="5"/>
  <c r="DA115" i="5"/>
  <c r="CZ115" i="5"/>
  <c r="CX112" i="5"/>
  <c r="CZ112" i="5"/>
  <c r="CW112" i="5"/>
  <c r="DA112" i="5"/>
  <c r="DJ114" i="5"/>
  <c r="DK114" i="5"/>
  <c r="DG114" i="5"/>
  <c r="DH114" i="5"/>
  <c r="BN99" i="5"/>
  <c r="BR99" i="5"/>
  <c r="BO99" i="5"/>
  <c r="BQ99" i="5"/>
  <c r="BS99" i="5" s="1"/>
  <c r="CX89" i="5"/>
  <c r="DA89" i="5"/>
  <c r="CW89" i="5"/>
  <c r="CZ89" i="5"/>
  <c r="DB89" i="5" s="1"/>
  <c r="BN91" i="5"/>
  <c r="BP91" i="5" s="1"/>
  <c r="BO91" i="5"/>
  <c r="BQ91" i="5"/>
  <c r="BR91" i="5"/>
  <c r="BG63" i="5"/>
  <c r="BH63" i="5"/>
  <c r="BD63" i="5"/>
  <c r="BE63" i="5"/>
  <c r="CW59" i="5"/>
  <c r="CY59" i="5" s="1"/>
  <c r="CZ59" i="5"/>
  <c r="DA59" i="5"/>
  <c r="CX59" i="5"/>
  <c r="DH50" i="5"/>
  <c r="DG50" i="5"/>
  <c r="DJ50" i="5"/>
  <c r="DK50" i="5"/>
  <c r="BG44" i="5"/>
  <c r="BI44" i="5" s="1"/>
  <c r="BH44" i="5"/>
  <c r="BD44" i="5"/>
  <c r="BE44" i="5"/>
  <c r="BX36" i="5"/>
  <c r="BY36" i="5"/>
  <c r="CB36" i="5"/>
  <c r="CA36" i="5"/>
  <c r="BD34" i="5"/>
  <c r="BH34" i="5"/>
  <c r="BE34" i="5"/>
  <c r="BG34" i="5"/>
  <c r="BI34" i="5" s="1"/>
  <c r="CW28" i="5"/>
  <c r="CX28" i="5"/>
  <c r="CZ28" i="5"/>
  <c r="DA28" i="5"/>
  <c r="DK59" i="5"/>
  <c r="DG59" i="5"/>
  <c r="DJ59" i="5"/>
  <c r="DH59" i="5"/>
  <c r="BD56" i="5"/>
  <c r="BE56" i="5"/>
  <c r="BG56" i="5"/>
  <c r="BH56" i="5"/>
  <c r="BX46" i="5"/>
  <c r="BZ46" i="5" s="1"/>
  <c r="CB46" i="5"/>
  <c r="CA46" i="5"/>
  <c r="CC46" i="5" s="1"/>
  <c r="BY46" i="5"/>
  <c r="CZ47" i="5"/>
  <c r="CW47" i="5"/>
  <c r="DA47" i="5"/>
  <c r="CX47" i="5"/>
  <c r="BN30" i="5"/>
  <c r="BP30" i="5" s="1"/>
  <c r="BO30" i="5"/>
  <c r="BQ30" i="5"/>
  <c r="BR30" i="5"/>
  <c r="CQ47" i="5"/>
  <c r="CM47" i="5"/>
  <c r="CN47" i="5"/>
  <c r="CP47" i="5"/>
  <c r="CR47" i="5" s="1"/>
  <c r="CW85" i="5"/>
  <c r="CY85" i="5" s="1"/>
  <c r="CX85" i="5"/>
  <c r="CZ85" i="5"/>
  <c r="DA85" i="5"/>
  <c r="DJ58" i="5"/>
  <c r="DK58" i="5"/>
  <c r="DG58" i="5"/>
  <c r="DH58" i="5"/>
  <c r="BG164" i="5"/>
  <c r="BI164" i="5" s="1"/>
  <c r="BH164" i="5"/>
  <c r="BD164" i="5"/>
  <c r="BE164" i="5"/>
  <c r="CQ137" i="5"/>
  <c r="CM137" i="5"/>
  <c r="CN137" i="5"/>
  <c r="CP137" i="5"/>
  <c r="CR137" i="5" s="1"/>
  <c r="CA43" i="5"/>
  <c r="CC43" i="5" s="1"/>
  <c r="BX43" i="5"/>
  <c r="BY43" i="5"/>
  <c r="CB43" i="5"/>
  <c r="BX153" i="5"/>
  <c r="CA153" i="5"/>
  <c r="CB153" i="5"/>
  <c r="BY153" i="5"/>
  <c r="CM163" i="5"/>
  <c r="CO163" i="5" s="1"/>
  <c r="CN163" i="5"/>
  <c r="CQ163" i="5"/>
  <c r="CP163" i="5"/>
  <c r="BY148" i="5"/>
  <c r="CA148" i="5"/>
  <c r="BX148" i="5"/>
  <c r="CB148" i="5"/>
  <c r="BY131" i="5"/>
  <c r="CA131" i="5"/>
  <c r="CB131" i="5"/>
  <c r="BX131" i="5"/>
  <c r="CN120" i="5"/>
  <c r="CP120" i="5"/>
  <c r="CM120" i="5"/>
  <c r="CQ120" i="5"/>
  <c r="BQ121" i="5"/>
  <c r="BS121" i="5" s="1"/>
  <c r="BN121" i="5"/>
  <c r="BO121" i="5"/>
  <c r="BR121" i="5"/>
  <c r="BE127" i="5"/>
  <c r="BH127" i="5"/>
  <c r="BD127" i="5"/>
  <c r="BG127" i="5"/>
  <c r="BI127" i="5" s="1"/>
  <c r="CB108" i="5"/>
  <c r="BX108" i="5"/>
  <c r="BY108" i="5"/>
  <c r="CA108" i="5"/>
  <c r="DA94" i="5"/>
  <c r="CW94" i="5"/>
  <c r="CX94" i="5"/>
  <c r="CZ94" i="5"/>
  <c r="DB94" i="5" s="1"/>
  <c r="CP79" i="5"/>
  <c r="CR79" i="5" s="1"/>
  <c r="CM79" i="5"/>
  <c r="CN79" i="5"/>
  <c r="CQ79" i="5"/>
  <c r="CQ91" i="5"/>
  <c r="CM91" i="5"/>
  <c r="CN91" i="5"/>
  <c r="CP91" i="5"/>
  <c r="CR91" i="5" s="1"/>
  <c r="BH109" i="5"/>
  <c r="BD109" i="5"/>
  <c r="BE109" i="5"/>
  <c r="BG109" i="5"/>
  <c r="BD54" i="5"/>
  <c r="BE54" i="5"/>
  <c r="BG54" i="5"/>
  <c r="BH54" i="5"/>
  <c r="CW172" i="5"/>
  <c r="CY172" i="5" s="1"/>
  <c r="CX172" i="5"/>
  <c r="DA172" i="5"/>
  <c r="CZ172" i="5"/>
  <c r="BD143" i="5"/>
  <c r="BE143" i="5"/>
  <c r="BG143" i="5"/>
  <c r="BH143" i="5"/>
  <c r="BX31" i="5"/>
  <c r="BZ31" i="5" s="1"/>
  <c r="BY31" i="5"/>
  <c r="CA31" i="5"/>
  <c r="CB31" i="5"/>
  <c r="BY135" i="5"/>
  <c r="CA135" i="5"/>
  <c r="BX135" i="5"/>
  <c r="CB135" i="5"/>
  <c r="BH163" i="5"/>
  <c r="BG163" i="5"/>
  <c r="BE163" i="5"/>
  <c r="BD163" i="5"/>
  <c r="CQ168" i="5"/>
  <c r="CN168" i="5"/>
  <c r="CP168" i="5"/>
  <c r="CM168" i="5"/>
  <c r="CO168" i="5" s="1"/>
  <c r="BO138" i="5"/>
  <c r="BR138" i="5"/>
  <c r="BN138" i="5"/>
  <c r="BQ138" i="5"/>
  <c r="BS138" i="5" s="1"/>
  <c r="BQ139" i="5"/>
  <c r="BN139" i="5"/>
  <c r="BO139" i="5"/>
  <c r="BR139" i="5"/>
  <c r="BO120" i="5"/>
  <c r="BN120" i="5"/>
  <c r="BQ120" i="5"/>
  <c r="BR120" i="5"/>
  <c r="CZ119" i="5"/>
  <c r="DA119" i="5"/>
  <c r="CW119" i="5"/>
  <c r="CX119" i="5"/>
  <c r="CN108" i="5"/>
  <c r="CP108" i="5"/>
  <c r="CQ108" i="5"/>
  <c r="CM108" i="5"/>
  <c r="CN78" i="5"/>
  <c r="CQ78" i="5"/>
  <c r="CM78" i="5"/>
  <c r="CP78" i="5"/>
  <c r="CR78" i="5" s="1"/>
  <c r="DA42" i="5"/>
  <c r="CZ42" i="5"/>
  <c r="CX42" i="5"/>
  <c r="CW42" i="5"/>
  <c r="BQ45" i="5"/>
  <c r="BR45" i="5"/>
  <c r="BN45" i="5"/>
  <c r="BO45" i="5"/>
  <c r="CZ38" i="5"/>
  <c r="DB38" i="5" s="1"/>
  <c r="DA38" i="5"/>
  <c r="CW38" i="5"/>
  <c r="CX38" i="5"/>
  <c r="CP145" i="5"/>
  <c r="CQ145" i="5"/>
  <c r="CM145" i="5"/>
  <c r="CN145" i="5"/>
  <c r="CB77" i="5"/>
  <c r="BX77" i="5"/>
  <c r="BY77" i="5"/>
  <c r="CA77" i="5"/>
  <c r="BO147" i="5"/>
  <c r="BQ147" i="5"/>
  <c r="BR147" i="5"/>
  <c r="BN147" i="5"/>
  <c r="BP147" i="5" s="1"/>
  <c r="CN151" i="5"/>
  <c r="CP151" i="5"/>
  <c r="CQ151" i="5"/>
  <c r="CM151" i="5"/>
  <c r="BE168" i="5"/>
  <c r="BD168" i="5"/>
  <c r="BG168" i="5"/>
  <c r="BH168" i="5"/>
  <c r="CM123" i="5"/>
  <c r="CO123" i="5" s="1"/>
  <c r="CN123" i="5"/>
  <c r="CQ123" i="5"/>
  <c r="CP123" i="5"/>
  <c r="CX118" i="5"/>
  <c r="CW118" i="5"/>
  <c r="CZ118" i="5"/>
  <c r="DA118" i="5"/>
  <c r="CZ95" i="5"/>
  <c r="DB95" i="5" s="1"/>
  <c r="DA95" i="5"/>
  <c r="CW95" i="5"/>
  <c r="CX95" i="5"/>
  <c r="CQ92" i="5"/>
  <c r="CP92" i="5"/>
  <c r="CM92" i="5"/>
  <c r="CN92" i="5"/>
  <c r="BD82" i="5"/>
  <c r="BF82" i="5" s="1"/>
  <c r="BE82" i="5"/>
  <c r="BH82" i="5"/>
  <c r="BG82" i="5"/>
  <c r="BH65" i="5"/>
  <c r="BD65" i="5"/>
  <c r="BE65" i="5"/>
  <c r="BG65" i="5"/>
  <c r="BI65" i="5" s="1"/>
  <c r="DH80" i="5"/>
  <c r="DG80" i="5"/>
  <c r="DJ80" i="5"/>
  <c r="DK80" i="5"/>
  <c r="CZ64" i="5"/>
  <c r="CW64" i="5"/>
  <c r="CX64" i="5"/>
  <c r="DA64" i="5"/>
  <c r="CQ42" i="5"/>
  <c r="CP42" i="5"/>
  <c r="CN42" i="5"/>
  <c r="CM42" i="5"/>
  <c r="BX29" i="5"/>
  <c r="BY29" i="5"/>
  <c r="CA29" i="5"/>
  <c r="CB29" i="5"/>
  <c r="CM107" i="5"/>
  <c r="CQ107" i="5"/>
  <c r="CN107" i="5"/>
  <c r="CP107" i="5"/>
  <c r="CR107" i="5" s="1"/>
  <c r="DH110" i="5"/>
  <c r="DJ110" i="5"/>
  <c r="DK110" i="5"/>
  <c r="DG110" i="5"/>
  <c r="DI110" i="5" s="1"/>
  <c r="BN69" i="5"/>
  <c r="BP69" i="5" s="1"/>
  <c r="BO69" i="5"/>
  <c r="BQ69" i="5"/>
  <c r="BR69" i="5"/>
  <c r="BY74" i="5"/>
  <c r="CB74" i="5"/>
  <c r="CA74" i="5"/>
  <c r="CC74" i="5" s="1"/>
  <c r="BX74" i="5"/>
  <c r="BZ74" i="5" s="1"/>
  <c r="CB165" i="5"/>
  <c r="CA165" i="5"/>
  <c r="BY165" i="5"/>
  <c r="BX165" i="5"/>
  <c r="BN167" i="5"/>
  <c r="BO167" i="5"/>
  <c r="BR167" i="5"/>
  <c r="BQ167" i="5"/>
  <c r="BN162" i="5"/>
  <c r="BP162" i="5" s="1"/>
  <c r="BO162" i="5"/>
  <c r="BQ162" i="5"/>
  <c r="BR162" i="5"/>
  <c r="BN152" i="5"/>
  <c r="BQ152" i="5"/>
  <c r="BR152" i="5"/>
  <c r="BO152" i="5"/>
  <c r="CM122" i="5"/>
  <c r="CO122" i="5" s="1"/>
  <c r="CP122" i="5"/>
  <c r="CQ122" i="5"/>
  <c r="CN122" i="5"/>
  <c r="BX92" i="5"/>
  <c r="CA92" i="5"/>
  <c r="CB92" i="5"/>
  <c r="BY92" i="5"/>
  <c r="BX81" i="5"/>
  <c r="BZ81" i="5" s="1"/>
  <c r="BY81" i="5"/>
  <c r="CA81" i="5"/>
  <c r="CB81" i="5"/>
  <c r="DJ73" i="5"/>
  <c r="DG73" i="5"/>
  <c r="DH73" i="5"/>
  <c r="DK73" i="5"/>
  <c r="DJ72" i="5"/>
  <c r="DL72" i="5" s="1"/>
  <c r="DK72" i="5"/>
  <c r="DG72" i="5"/>
  <c r="DH72" i="5"/>
  <c r="CM29" i="5"/>
  <c r="CN29" i="5"/>
  <c r="CP29" i="5"/>
  <c r="CQ29" i="5"/>
  <c r="BD32" i="5"/>
  <c r="BH32" i="5"/>
  <c r="BE32" i="5"/>
  <c r="BG32" i="5"/>
  <c r="BI32" i="5" s="1"/>
  <c r="DG158" i="5"/>
  <c r="DK158" i="5"/>
  <c r="DH158" i="5"/>
  <c r="DJ158" i="5"/>
  <c r="DL158" i="5" s="1"/>
  <c r="CP169" i="5"/>
  <c r="CR169" i="5" s="1"/>
  <c r="CQ169" i="5"/>
  <c r="CM169" i="5"/>
  <c r="CN169" i="5"/>
  <c r="DG160" i="5"/>
  <c r="DH160" i="5"/>
  <c r="DJ160" i="5"/>
  <c r="DK160" i="5"/>
  <c r="BQ130" i="5"/>
  <c r="BS130" i="5" s="1"/>
  <c r="BO130" i="5"/>
  <c r="BN130" i="5"/>
  <c r="BP130" i="5" s="1"/>
  <c r="BR130" i="5"/>
  <c r="CA97" i="5"/>
  <c r="BX97" i="5"/>
  <c r="BY97" i="5"/>
  <c r="CB97" i="5"/>
  <c r="DJ98" i="5"/>
  <c r="DG98" i="5"/>
  <c r="DK98" i="5"/>
  <c r="DH98" i="5"/>
  <c r="DA40" i="5"/>
  <c r="CZ40" i="5"/>
  <c r="CX40" i="5"/>
  <c r="CW40" i="5"/>
  <c r="CX174" i="5"/>
  <c r="CW174" i="5"/>
  <c r="CZ174" i="5"/>
  <c r="DA174" i="5"/>
  <c r="BH157" i="5"/>
  <c r="BD157" i="5"/>
  <c r="BE157" i="5"/>
  <c r="BG157" i="5"/>
  <c r="BI157" i="5" s="1"/>
  <c r="CA100" i="5"/>
  <c r="CC100" i="5" s="1"/>
  <c r="CB100" i="5"/>
  <c r="BX100" i="5"/>
  <c r="BY100" i="5"/>
  <c r="DJ61" i="5"/>
  <c r="DK61" i="5"/>
  <c r="DG61" i="5"/>
  <c r="DH61" i="5"/>
  <c r="AP30" i="5"/>
  <c r="AR30" i="5" s="1"/>
  <c r="R30" i="5"/>
  <c r="AQ34" i="5"/>
  <c r="AS34" i="5" s="1"/>
  <c r="AF32" i="5"/>
  <c r="AF31" i="5"/>
  <c r="AQ25" i="5"/>
  <c r="AS25" i="5" s="1"/>
  <c r="BG57" i="5"/>
  <c r="BD57" i="5"/>
  <c r="BE57" i="5"/>
  <c r="BH57" i="5"/>
  <c r="BD30" i="5"/>
  <c r="BE30" i="5"/>
  <c r="BG30" i="5"/>
  <c r="BH30" i="5"/>
  <c r="BR148" i="5"/>
  <c r="BN148" i="5"/>
  <c r="BO148" i="5"/>
  <c r="BQ148" i="5"/>
  <c r="BQ131" i="5"/>
  <c r="BR131" i="5"/>
  <c r="BN131" i="5"/>
  <c r="BO131" i="5"/>
  <c r="DJ120" i="5"/>
  <c r="DK120" i="5"/>
  <c r="DG120" i="5"/>
  <c r="DI120" i="5" s="1"/>
  <c r="DH120" i="5"/>
  <c r="CZ127" i="5"/>
  <c r="DA127" i="5"/>
  <c r="CW127" i="5"/>
  <c r="CX127" i="5"/>
  <c r="DH79" i="5"/>
  <c r="DG79" i="5"/>
  <c r="DJ79" i="5"/>
  <c r="DL79" i="5" s="1"/>
  <c r="DK79" i="5"/>
  <c r="DH83" i="5"/>
  <c r="DJ83" i="5"/>
  <c r="DK83" i="5"/>
  <c r="DG83" i="5"/>
  <c r="BG66" i="5"/>
  <c r="BI66" i="5" s="1"/>
  <c r="BD66" i="5"/>
  <c r="BE66" i="5"/>
  <c r="BH66" i="5"/>
  <c r="DA54" i="5"/>
  <c r="CW54" i="5"/>
  <c r="CX54" i="5"/>
  <c r="CZ54" i="5"/>
  <c r="DH161" i="5"/>
  <c r="DJ161" i="5"/>
  <c r="DK161" i="5"/>
  <c r="DG161" i="5"/>
  <c r="CN106" i="5"/>
  <c r="CM106" i="5"/>
  <c r="CQ106" i="5"/>
  <c r="CP106" i="5"/>
  <c r="BR31" i="5"/>
  <c r="BN31" i="5"/>
  <c r="BO31" i="5"/>
  <c r="BQ31" i="5"/>
  <c r="CX135" i="5"/>
  <c r="DA135" i="5"/>
  <c r="CW135" i="5"/>
  <c r="CZ135" i="5"/>
  <c r="DA163" i="5"/>
  <c r="CW163" i="5"/>
  <c r="CX163" i="5"/>
  <c r="CZ163" i="5"/>
  <c r="DG168" i="5"/>
  <c r="DI168" i="5" s="1"/>
  <c r="DJ168" i="5"/>
  <c r="DH168" i="5"/>
  <c r="DK168" i="5"/>
  <c r="BG138" i="5"/>
  <c r="BI138" i="5" s="1"/>
  <c r="BD138" i="5"/>
  <c r="BE138" i="5"/>
  <c r="BH138" i="5"/>
  <c r="BG139" i="5"/>
  <c r="BH139" i="5"/>
  <c r="BD139" i="5"/>
  <c r="BE139" i="5"/>
  <c r="BG120" i="5"/>
  <c r="BI120" i="5" s="1"/>
  <c r="BD120" i="5"/>
  <c r="BE120" i="5"/>
  <c r="BH120" i="5"/>
  <c r="BX119" i="5"/>
  <c r="BY119" i="5"/>
  <c r="CA119" i="5"/>
  <c r="CB119" i="5"/>
  <c r="DG108" i="5"/>
  <c r="DI108" i="5" s="1"/>
  <c r="DJ108" i="5"/>
  <c r="DK108" i="5"/>
  <c r="DH108" i="5"/>
  <c r="DJ111" i="5"/>
  <c r="DK111" i="5"/>
  <c r="DG111" i="5"/>
  <c r="DH111" i="5"/>
  <c r="DG78" i="5"/>
  <c r="DH78" i="5"/>
  <c r="DJ78" i="5"/>
  <c r="DL78" i="5" s="1"/>
  <c r="DK78" i="5"/>
  <c r="BD79" i="5"/>
  <c r="BF79" i="5" s="1"/>
  <c r="BH79" i="5"/>
  <c r="BE79" i="5"/>
  <c r="BG79" i="5"/>
  <c r="CA68" i="5"/>
  <c r="CB68" i="5"/>
  <c r="BY68" i="5"/>
  <c r="BX68" i="5"/>
  <c r="CX45" i="5"/>
  <c r="CW45" i="5"/>
  <c r="CZ45" i="5"/>
  <c r="DA45" i="5"/>
  <c r="BN38" i="5"/>
  <c r="BR38" i="5"/>
  <c r="BO38" i="5"/>
  <c r="BQ38" i="5"/>
  <c r="BD136" i="5"/>
  <c r="BE136" i="5"/>
  <c r="BH136" i="5"/>
  <c r="BG136" i="5"/>
  <c r="BN77" i="5"/>
  <c r="BO77" i="5"/>
  <c r="BQ77" i="5"/>
  <c r="BS77" i="5" s="1"/>
  <c r="BR77" i="5"/>
  <c r="BH147" i="5"/>
  <c r="BD147" i="5"/>
  <c r="BE147" i="5"/>
  <c r="BG147" i="5"/>
  <c r="DH151" i="5"/>
  <c r="DJ151" i="5"/>
  <c r="DK151" i="5"/>
  <c r="DG151" i="5"/>
  <c r="DJ170" i="5"/>
  <c r="DK170" i="5"/>
  <c r="DH170" i="5"/>
  <c r="DG170" i="5"/>
  <c r="DJ123" i="5"/>
  <c r="DK123" i="5"/>
  <c r="DG123" i="5"/>
  <c r="DI123" i="5" s="1"/>
  <c r="DH123" i="5"/>
  <c r="BD118" i="5"/>
  <c r="BE118" i="5"/>
  <c r="BG118" i="5"/>
  <c r="BH118" i="5"/>
  <c r="BY95" i="5"/>
  <c r="CA95" i="5"/>
  <c r="CB95" i="5"/>
  <c r="BX95" i="5"/>
  <c r="DJ92" i="5"/>
  <c r="DL92" i="5" s="1"/>
  <c r="DG92" i="5"/>
  <c r="DH92" i="5"/>
  <c r="DK92" i="5"/>
  <c r="BX82" i="5"/>
  <c r="BY82" i="5"/>
  <c r="CB82" i="5"/>
  <c r="CA82" i="5"/>
  <c r="CM68" i="5"/>
  <c r="CO68" i="5" s="1"/>
  <c r="CQ68" i="5"/>
  <c r="CN68" i="5"/>
  <c r="CP68" i="5"/>
  <c r="DA65" i="5"/>
  <c r="CW65" i="5"/>
  <c r="CX65" i="5"/>
  <c r="CZ65" i="5"/>
  <c r="CZ72" i="5"/>
  <c r="DA72" i="5"/>
  <c r="CW72" i="5"/>
  <c r="CX72" i="5"/>
  <c r="CP49" i="5"/>
  <c r="CQ49" i="5"/>
  <c r="CM49" i="5"/>
  <c r="CO49" i="5" s="1"/>
  <c r="CN49" i="5"/>
  <c r="BN29" i="5"/>
  <c r="BO29" i="5"/>
  <c r="BQ29" i="5"/>
  <c r="BR29" i="5"/>
  <c r="DK107" i="5"/>
  <c r="DG107" i="5"/>
  <c r="DH107" i="5"/>
  <c r="DJ107" i="5"/>
  <c r="CP110" i="5"/>
  <c r="CQ110" i="5"/>
  <c r="CM110" i="5"/>
  <c r="CN110" i="5"/>
  <c r="BD69" i="5"/>
  <c r="BE69" i="5"/>
  <c r="BG69" i="5"/>
  <c r="BI69" i="5" s="1"/>
  <c r="BH69" i="5"/>
  <c r="BG74" i="5"/>
  <c r="BH74" i="5"/>
  <c r="BE74" i="5"/>
  <c r="BD74" i="5"/>
  <c r="BQ165" i="5"/>
  <c r="BR165" i="5"/>
  <c r="BN165" i="5"/>
  <c r="BP165" i="5" s="1"/>
  <c r="BO165" i="5"/>
  <c r="BD151" i="5"/>
  <c r="BF151" i="5" s="1"/>
  <c r="BG151" i="5"/>
  <c r="BH151" i="5"/>
  <c r="BE151" i="5"/>
  <c r="BE162" i="5"/>
  <c r="BG162" i="5"/>
  <c r="BH162" i="5"/>
  <c r="BD162" i="5"/>
  <c r="CX152" i="5"/>
  <c r="CZ152" i="5"/>
  <c r="DA152" i="5"/>
  <c r="CW152" i="5"/>
  <c r="CA107" i="5"/>
  <c r="CC107" i="5" s="1"/>
  <c r="BX107" i="5"/>
  <c r="BY107" i="5"/>
  <c r="CB107" i="5"/>
  <c r="DJ102" i="5"/>
  <c r="DL102" i="5" s="1"/>
  <c r="DH102" i="5"/>
  <c r="DG102" i="5"/>
  <c r="DK102" i="5"/>
  <c r="CA105" i="5"/>
  <c r="CC105" i="5" s="1"/>
  <c r="BX105" i="5"/>
  <c r="BY105" i="5"/>
  <c r="CB105" i="5"/>
  <c r="DK95" i="5"/>
  <c r="DJ95" i="5"/>
  <c r="DG95" i="5"/>
  <c r="DH95" i="5"/>
  <c r="DA92" i="5"/>
  <c r="CZ92" i="5"/>
  <c r="CW92" i="5"/>
  <c r="CY92" i="5" s="1"/>
  <c r="CX92" i="5"/>
  <c r="DA81" i="5"/>
  <c r="CW81" i="5"/>
  <c r="CX81" i="5"/>
  <c r="CZ81" i="5"/>
  <c r="CM73" i="5"/>
  <c r="CQ73" i="5"/>
  <c r="CN73" i="5"/>
  <c r="CP73" i="5"/>
  <c r="CQ72" i="5"/>
  <c r="CP72" i="5"/>
  <c r="CM72" i="5"/>
  <c r="CN72" i="5"/>
  <c r="BN37" i="5"/>
  <c r="BO37" i="5"/>
  <c r="BQ37" i="5"/>
  <c r="BS37" i="5" s="1"/>
  <c r="BR37" i="5"/>
  <c r="DG152" i="5"/>
  <c r="DI152" i="5" s="1"/>
  <c r="DK152" i="5"/>
  <c r="DH152" i="5"/>
  <c r="DJ152" i="5"/>
  <c r="DA130" i="5"/>
  <c r="CW130" i="5"/>
  <c r="CX130" i="5"/>
  <c r="CZ130" i="5"/>
  <c r="CN124" i="5"/>
  <c r="CM124" i="5"/>
  <c r="CP124" i="5"/>
  <c r="CQ124" i="5"/>
  <c r="BD97" i="5"/>
  <c r="BE97" i="5"/>
  <c r="BG97" i="5"/>
  <c r="BI97" i="5" s="1"/>
  <c r="BH97" i="5"/>
  <c r="CP90" i="5"/>
  <c r="CR90" i="5" s="1"/>
  <c r="CM90" i="5"/>
  <c r="CN90" i="5"/>
  <c r="CQ90" i="5"/>
  <c r="CA166" i="5"/>
  <c r="CB166" i="5"/>
  <c r="BX166" i="5"/>
  <c r="BZ166" i="5" s="1"/>
  <c r="BY166" i="5"/>
  <c r="CX100" i="5"/>
  <c r="CZ100" i="5"/>
  <c r="CW100" i="5"/>
  <c r="DA100" i="5"/>
  <c r="CM61" i="5"/>
  <c r="CO61" i="5" s="1"/>
  <c r="CP61" i="5"/>
  <c r="CQ61" i="5"/>
  <c r="CN61" i="5"/>
  <c r="AQ33" i="5"/>
  <c r="AS33" i="5" s="1"/>
  <c r="R28" i="5"/>
  <c r="AP28" i="5"/>
  <c r="AR28" i="5" s="1"/>
  <c r="AQ24" i="5"/>
  <c r="AS24" i="5" s="1"/>
  <c r="AP45" i="5"/>
  <c r="AR45" i="5" s="1"/>
  <c r="R45" i="5"/>
  <c r="AQ31" i="5"/>
  <c r="AS31" i="5" s="1"/>
  <c r="DH149" i="5"/>
  <c r="DJ149" i="5"/>
  <c r="DL149" i="5" s="1"/>
  <c r="DG149" i="5"/>
  <c r="DI149" i="5" s="1"/>
  <c r="DK149" i="5"/>
  <c r="CZ145" i="5"/>
  <c r="DA145" i="5"/>
  <c r="CW145" i="5"/>
  <c r="CX145" i="5"/>
  <c r="BR133" i="5"/>
  <c r="BN133" i="5"/>
  <c r="BO133" i="5"/>
  <c r="BQ133" i="5"/>
  <c r="CP136" i="5"/>
  <c r="CQ136" i="5"/>
  <c r="CM136" i="5"/>
  <c r="CN136" i="5"/>
  <c r="BE106" i="5"/>
  <c r="BG106" i="5"/>
  <c r="BI106" i="5" s="1"/>
  <c r="BD106" i="5"/>
  <c r="BF106" i="5" s="1"/>
  <c r="BH106" i="5"/>
  <c r="CZ113" i="5"/>
  <c r="DA113" i="5"/>
  <c r="CW113" i="5"/>
  <c r="CX113" i="5"/>
  <c r="DJ84" i="5"/>
  <c r="DK84" i="5"/>
  <c r="DG84" i="5"/>
  <c r="DH84" i="5"/>
  <c r="DG69" i="5"/>
  <c r="DH69" i="5"/>
  <c r="DK69" i="5"/>
  <c r="DJ69" i="5"/>
  <c r="CQ75" i="5"/>
  <c r="CN75" i="5"/>
  <c r="CM75" i="5"/>
  <c r="CP75" i="5"/>
  <c r="CN74" i="5"/>
  <c r="CP74" i="5"/>
  <c r="CM74" i="5"/>
  <c r="CO74" i="5" s="1"/>
  <c r="CQ74" i="5"/>
  <c r="CQ62" i="5"/>
  <c r="CM62" i="5"/>
  <c r="CN62" i="5"/>
  <c r="CP62" i="5"/>
  <c r="CW50" i="5"/>
  <c r="DA50" i="5"/>
  <c r="CZ50" i="5"/>
  <c r="CX50" i="5"/>
  <c r="DG34" i="5"/>
  <c r="DH34" i="5"/>
  <c r="DK34" i="5"/>
  <c r="DJ34" i="5"/>
  <c r="CB55" i="5"/>
  <c r="BX55" i="5"/>
  <c r="BY55" i="5"/>
  <c r="CA55" i="5"/>
  <c r="CC55" i="5" s="1"/>
  <c r="CN28" i="5"/>
  <c r="CP28" i="5"/>
  <c r="CR28" i="5" s="1"/>
  <c r="CM28" i="5"/>
  <c r="CO28" i="5" s="1"/>
  <c r="CQ28" i="5"/>
  <c r="BQ159" i="5"/>
  <c r="BN159" i="5"/>
  <c r="BO159" i="5"/>
  <c r="BR159" i="5"/>
  <c r="CM142" i="5"/>
  <c r="CN142" i="5"/>
  <c r="CP142" i="5"/>
  <c r="CQ142" i="5"/>
  <c r="BE150" i="5"/>
  <c r="BG150" i="5"/>
  <c r="BH150" i="5"/>
  <c r="BD150" i="5"/>
  <c r="BF150" i="5" s="1"/>
  <c r="BY154" i="5"/>
  <c r="CA154" i="5"/>
  <c r="CB154" i="5"/>
  <c r="BX154" i="5"/>
  <c r="BQ140" i="5"/>
  <c r="BR140" i="5"/>
  <c r="BN140" i="5"/>
  <c r="BO140" i="5"/>
  <c r="CM133" i="5"/>
  <c r="CN133" i="5"/>
  <c r="CQ133" i="5"/>
  <c r="CP133" i="5"/>
  <c r="CP121" i="5"/>
  <c r="CQ121" i="5"/>
  <c r="CM121" i="5"/>
  <c r="CN121" i="5"/>
  <c r="CX116" i="5"/>
  <c r="DA116" i="5"/>
  <c r="CW116" i="5"/>
  <c r="CY116" i="5" s="1"/>
  <c r="CZ116" i="5"/>
  <c r="BO115" i="5"/>
  <c r="BQ115" i="5"/>
  <c r="BN115" i="5"/>
  <c r="BP115" i="5" s="1"/>
  <c r="BR115" i="5"/>
  <c r="BQ112" i="5"/>
  <c r="BN112" i="5"/>
  <c r="BO112" i="5"/>
  <c r="BR112" i="5"/>
  <c r="DA84" i="5"/>
  <c r="CZ84" i="5"/>
  <c r="DB84" i="5" s="1"/>
  <c r="CW84" i="5"/>
  <c r="CX84" i="5"/>
  <c r="BX89" i="5"/>
  <c r="BY89" i="5"/>
  <c r="CA89" i="5"/>
  <c r="CB89" i="5"/>
  <c r="CZ83" i="5"/>
  <c r="CX83" i="5"/>
  <c r="DA83" i="5"/>
  <c r="CW83" i="5"/>
  <c r="CB62" i="5"/>
  <c r="BX62" i="5"/>
  <c r="BZ62" i="5" s="1"/>
  <c r="CA62" i="5"/>
  <c r="CC62" i="5" s="1"/>
  <c r="BY62" i="5"/>
  <c r="BN57" i="5"/>
  <c r="BO57" i="5"/>
  <c r="BQ57" i="5"/>
  <c r="BR57" i="5"/>
  <c r="CB44" i="5"/>
  <c r="CA44" i="5"/>
  <c r="CC44" i="5" s="1"/>
  <c r="BX44" i="5"/>
  <c r="BY44" i="5"/>
  <c r="BD36" i="5"/>
  <c r="BH36" i="5"/>
  <c r="BE36" i="5"/>
  <c r="BG36" i="5"/>
  <c r="CZ39" i="5"/>
  <c r="DA39" i="5"/>
  <c r="CX39" i="5"/>
  <c r="CW39" i="5"/>
  <c r="CB28" i="5"/>
  <c r="BX28" i="5"/>
  <c r="BY28" i="5"/>
  <c r="CA28" i="5"/>
  <c r="CC28" i="5" s="1"/>
  <c r="BR70" i="5"/>
  <c r="BO70" i="5"/>
  <c r="BN70" i="5"/>
  <c r="BQ70" i="5"/>
  <c r="CB52" i="5"/>
  <c r="CA52" i="5"/>
  <c r="CC52" i="5" s="1"/>
  <c r="BY52" i="5"/>
  <c r="BX52" i="5"/>
  <c r="DA56" i="5"/>
  <c r="CZ56" i="5"/>
  <c r="DB56" i="5" s="1"/>
  <c r="CW56" i="5"/>
  <c r="CX56" i="5"/>
  <c r="CA51" i="5"/>
  <c r="BX51" i="5"/>
  <c r="CB51" i="5"/>
  <c r="BY51" i="5"/>
  <c r="BE47" i="5"/>
  <c r="BH47" i="5"/>
  <c r="BG47" i="5"/>
  <c r="BD47" i="5"/>
  <c r="DH33" i="5"/>
  <c r="DG33" i="5"/>
  <c r="DI33" i="5" s="1"/>
  <c r="DJ33" i="5"/>
  <c r="DK33" i="5"/>
  <c r="BG85" i="5"/>
  <c r="BH85" i="5"/>
  <c r="BD85" i="5"/>
  <c r="BE85" i="5"/>
  <c r="BX73" i="5"/>
  <c r="BY73" i="5"/>
  <c r="CB73" i="5"/>
  <c r="CA73" i="5"/>
  <c r="BD169" i="5"/>
  <c r="BG169" i="5"/>
  <c r="BI169" i="5" s="1"/>
  <c r="BE169" i="5"/>
  <c r="BH169" i="5"/>
  <c r="BD43" i="5"/>
  <c r="BH43" i="5"/>
  <c r="BG43" i="5"/>
  <c r="BE43" i="5"/>
  <c r="BO153" i="5"/>
  <c r="BQ153" i="5"/>
  <c r="BR153" i="5"/>
  <c r="BN153" i="5"/>
  <c r="BG148" i="5"/>
  <c r="BD148" i="5"/>
  <c r="BE148" i="5"/>
  <c r="BH148" i="5"/>
  <c r="BO134" i="5"/>
  <c r="BQ134" i="5"/>
  <c r="BS134" i="5" s="1"/>
  <c r="BN134" i="5"/>
  <c r="BP134" i="5" s="1"/>
  <c r="BR134" i="5"/>
  <c r="CQ154" i="5"/>
  <c r="CM154" i="5"/>
  <c r="CN154" i="5"/>
  <c r="CP154" i="5"/>
  <c r="CR154" i="5" s="1"/>
  <c r="BG131" i="5"/>
  <c r="BH131" i="5"/>
  <c r="BD131" i="5"/>
  <c r="BE131" i="5"/>
  <c r="CZ129" i="5"/>
  <c r="CX129" i="5"/>
  <c r="DA129" i="5"/>
  <c r="CW129" i="5"/>
  <c r="DG116" i="5"/>
  <c r="DH116" i="5"/>
  <c r="DJ116" i="5"/>
  <c r="DK116" i="5"/>
  <c r="BX127" i="5"/>
  <c r="CA127" i="5"/>
  <c r="CB127" i="5"/>
  <c r="BY127" i="5"/>
  <c r="BD108" i="5"/>
  <c r="BE108" i="5"/>
  <c r="BG108" i="5"/>
  <c r="BH108" i="5"/>
  <c r="BO94" i="5"/>
  <c r="BQ94" i="5"/>
  <c r="BR94" i="5"/>
  <c r="BN94" i="5"/>
  <c r="BP94" i="5" s="1"/>
  <c r="CA87" i="5"/>
  <c r="CB87" i="5"/>
  <c r="BX87" i="5"/>
  <c r="BY87" i="5"/>
  <c r="DG89" i="5"/>
  <c r="DK89" i="5"/>
  <c r="DH89" i="5"/>
  <c r="DJ89" i="5"/>
  <c r="CQ83" i="5"/>
  <c r="CN83" i="5"/>
  <c r="CP83" i="5"/>
  <c r="CR83" i="5" s="1"/>
  <c r="CM83" i="5"/>
  <c r="BN66" i="5"/>
  <c r="BO66" i="5"/>
  <c r="BQ66" i="5"/>
  <c r="BR66" i="5"/>
  <c r="BO54" i="5"/>
  <c r="BN54" i="5"/>
  <c r="BP54" i="5" s="1"/>
  <c r="BQ54" i="5"/>
  <c r="BR54" i="5"/>
  <c r="CP161" i="5"/>
  <c r="CQ161" i="5"/>
  <c r="CM161" i="5"/>
  <c r="CN161" i="5"/>
  <c r="DH106" i="5"/>
  <c r="DG106" i="5"/>
  <c r="DI106" i="5" s="1"/>
  <c r="DJ106" i="5"/>
  <c r="DK106" i="5"/>
  <c r="BD31" i="5"/>
  <c r="BE31" i="5"/>
  <c r="BG31" i="5"/>
  <c r="BH31" i="5"/>
  <c r="BQ135" i="5"/>
  <c r="BR135" i="5"/>
  <c r="BN135" i="5"/>
  <c r="BO135" i="5"/>
  <c r="DK156" i="5"/>
  <c r="DJ156" i="5"/>
  <c r="DL156" i="5" s="1"/>
  <c r="DG156" i="5"/>
  <c r="DH156" i="5"/>
  <c r="DK131" i="5"/>
  <c r="DG131" i="5"/>
  <c r="DH131" i="5"/>
  <c r="DJ131" i="5"/>
  <c r="BR123" i="5"/>
  <c r="BN123" i="5"/>
  <c r="BO123" i="5"/>
  <c r="BQ123" i="5"/>
  <c r="BS123" i="5" s="1"/>
  <c r="DA103" i="5"/>
  <c r="CW103" i="5"/>
  <c r="CX103" i="5"/>
  <c r="CZ103" i="5"/>
  <c r="DA104" i="5"/>
  <c r="CZ104" i="5"/>
  <c r="DB104" i="5" s="1"/>
  <c r="CW104" i="5"/>
  <c r="CX104" i="5"/>
  <c r="CQ111" i="5"/>
  <c r="CP111" i="5"/>
  <c r="CR111" i="5" s="1"/>
  <c r="CM111" i="5"/>
  <c r="CN111" i="5"/>
  <c r="CQ101" i="5"/>
  <c r="CP101" i="5"/>
  <c r="CR101" i="5" s="1"/>
  <c r="CN101" i="5"/>
  <c r="CM101" i="5"/>
  <c r="CO101" i="5" s="1"/>
  <c r="CW79" i="5"/>
  <c r="CX79" i="5"/>
  <c r="CZ79" i="5"/>
  <c r="DA79" i="5"/>
  <c r="BR68" i="5"/>
  <c r="BQ68" i="5"/>
  <c r="BS68" i="5" s="1"/>
  <c r="BN68" i="5"/>
  <c r="BO68" i="5"/>
  <c r="CN52" i="5"/>
  <c r="CQ52" i="5"/>
  <c r="CM52" i="5"/>
  <c r="CO52" i="5" s="1"/>
  <c r="CP52" i="5"/>
  <c r="BG45" i="5"/>
  <c r="BH45" i="5"/>
  <c r="BD45" i="5"/>
  <c r="BE45" i="5"/>
  <c r="BE38" i="5"/>
  <c r="BD38" i="5"/>
  <c r="BF38" i="5" s="1"/>
  <c r="BG38" i="5"/>
  <c r="BH38" i="5"/>
  <c r="CZ136" i="5"/>
  <c r="CW136" i="5"/>
  <c r="CX136" i="5"/>
  <c r="DA136" i="5"/>
  <c r="BH77" i="5"/>
  <c r="BD77" i="5"/>
  <c r="BE77" i="5"/>
  <c r="BG77" i="5"/>
  <c r="DG135" i="5"/>
  <c r="DH135" i="5"/>
  <c r="DK135" i="5"/>
  <c r="DJ135" i="5"/>
  <c r="DL135" i="5" s="1"/>
  <c r="CQ170" i="5"/>
  <c r="CM170" i="5"/>
  <c r="CN170" i="5"/>
  <c r="CP170" i="5"/>
  <c r="BD126" i="5"/>
  <c r="BE126" i="5"/>
  <c r="BH126" i="5"/>
  <c r="BG126" i="5"/>
  <c r="BI126" i="5" s="1"/>
  <c r="DK104" i="5"/>
  <c r="DG104" i="5"/>
  <c r="DH104" i="5"/>
  <c r="DJ104" i="5"/>
  <c r="BQ78" i="5"/>
  <c r="BR78" i="5"/>
  <c r="BN78" i="5"/>
  <c r="BO78" i="5"/>
  <c r="BQ95" i="5"/>
  <c r="BR95" i="5"/>
  <c r="BN95" i="5"/>
  <c r="BO95" i="5"/>
  <c r="CM81" i="5"/>
  <c r="CN81" i="5"/>
  <c r="CP81" i="5"/>
  <c r="CQ81" i="5"/>
  <c r="BN82" i="5"/>
  <c r="BO82" i="5"/>
  <c r="BR82" i="5"/>
  <c r="BQ82" i="5"/>
  <c r="DK68" i="5"/>
  <c r="DH68" i="5"/>
  <c r="DG68" i="5"/>
  <c r="DJ68" i="5"/>
  <c r="DL68" i="5" s="1"/>
  <c r="BE72" i="5"/>
  <c r="BH72" i="5"/>
  <c r="BG72" i="5"/>
  <c r="BD72" i="5"/>
  <c r="DK49" i="5"/>
  <c r="DJ49" i="5"/>
  <c r="DL49" i="5" s="1"/>
  <c r="DG49" i="5"/>
  <c r="DH49" i="5"/>
  <c r="BD29" i="5"/>
  <c r="BE29" i="5"/>
  <c r="BG29" i="5"/>
  <c r="BH29" i="5"/>
  <c r="BG102" i="5"/>
  <c r="BH102" i="5"/>
  <c r="BD102" i="5"/>
  <c r="BE102" i="5"/>
  <c r="CA61" i="5"/>
  <c r="CB61" i="5"/>
  <c r="BY61" i="5"/>
  <c r="BX61" i="5"/>
  <c r="DG109" i="5"/>
  <c r="DJ109" i="5"/>
  <c r="DK109" i="5"/>
  <c r="DH109" i="5"/>
  <c r="CB69" i="5"/>
  <c r="BX69" i="5"/>
  <c r="BY69" i="5"/>
  <c r="CA69" i="5"/>
  <c r="BR74" i="5"/>
  <c r="BO74" i="5"/>
  <c r="BN74" i="5"/>
  <c r="BQ74" i="5"/>
  <c r="BS74" i="5" s="1"/>
  <c r="BH165" i="5"/>
  <c r="BD165" i="5"/>
  <c r="BF165" i="5" s="1"/>
  <c r="BG165" i="5"/>
  <c r="BI165" i="5" s="1"/>
  <c r="BE165" i="5"/>
  <c r="CW151" i="5"/>
  <c r="DA151" i="5"/>
  <c r="CX151" i="5"/>
  <c r="CZ151" i="5"/>
  <c r="CZ162" i="5"/>
  <c r="DA162" i="5"/>
  <c r="CW162" i="5"/>
  <c r="CX162" i="5"/>
  <c r="BY152" i="5"/>
  <c r="CA152" i="5"/>
  <c r="CB152" i="5"/>
  <c r="BX152" i="5"/>
  <c r="BZ152" i="5" s="1"/>
  <c r="BR107" i="5"/>
  <c r="BN107" i="5"/>
  <c r="BO107" i="5"/>
  <c r="BQ107" i="5"/>
  <c r="CN102" i="5"/>
  <c r="CP102" i="5"/>
  <c r="CQ102" i="5"/>
  <c r="CM102" i="5"/>
  <c r="CO102" i="5" s="1"/>
  <c r="BR105" i="5"/>
  <c r="BN105" i="5"/>
  <c r="BO105" i="5"/>
  <c r="BQ105" i="5"/>
  <c r="CP95" i="5"/>
  <c r="CQ95" i="5"/>
  <c r="CM95" i="5"/>
  <c r="CN95" i="5"/>
  <c r="BE92" i="5"/>
  <c r="BD92" i="5"/>
  <c r="BG92" i="5"/>
  <c r="BH92" i="5"/>
  <c r="CZ86" i="5"/>
  <c r="DA86" i="5"/>
  <c r="CW86" i="5"/>
  <c r="CX86" i="5"/>
  <c r="BX71" i="5"/>
  <c r="BY71" i="5"/>
  <c r="CB71" i="5"/>
  <c r="CA71" i="5"/>
  <c r="DK64" i="5"/>
  <c r="DG64" i="5"/>
  <c r="DH64" i="5"/>
  <c r="DJ64" i="5"/>
  <c r="DL64" i="5" s="1"/>
  <c r="DG60" i="5"/>
  <c r="DH60" i="5"/>
  <c r="DK60" i="5"/>
  <c r="DJ60" i="5"/>
  <c r="DJ40" i="5"/>
  <c r="DK40" i="5"/>
  <c r="DG40" i="5"/>
  <c r="DH40" i="5"/>
  <c r="BE37" i="5"/>
  <c r="BD37" i="5"/>
  <c r="BG37" i="5"/>
  <c r="BH37" i="5"/>
  <c r="DJ157" i="5"/>
  <c r="DH157" i="5"/>
  <c r="DK157" i="5"/>
  <c r="DG157" i="5"/>
  <c r="CQ152" i="5"/>
  <c r="CM152" i="5"/>
  <c r="CN152" i="5"/>
  <c r="CP152" i="5"/>
  <c r="BX130" i="5"/>
  <c r="BY130" i="5"/>
  <c r="CA130" i="5"/>
  <c r="CB130" i="5"/>
  <c r="DG124" i="5"/>
  <c r="DJ124" i="5"/>
  <c r="DK124" i="5"/>
  <c r="DH124" i="5"/>
  <c r="CW97" i="5"/>
  <c r="DA97" i="5"/>
  <c r="CX97" i="5"/>
  <c r="CZ97" i="5"/>
  <c r="DH90" i="5"/>
  <c r="DG90" i="5"/>
  <c r="DJ90" i="5"/>
  <c r="DK90" i="5"/>
  <c r="BR166" i="5"/>
  <c r="BQ166" i="5"/>
  <c r="BS166" i="5" s="1"/>
  <c r="BN166" i="5"/>
  <c r="BO166" i="5"/>
  <c r="BD100" i="5"/>
  <c r="BG100" i="5"/>
  <c r="BH100" i="5"/>
  <c r="BE100" i="5"/>
  <c r="CL26" i="5"/>
  <c r="DF26" i="5"/>
  <c r="AP23" i="5"/>
  <c r="AR23" i="5" s="1"/>
  <c r="R23" i="5"/>
  <c r="DF25" i="5"/>
  <c r="CL25" i="5"/>
  <c r="BI57" i="5" l="1"/>
  <c r="CO78" i="5"/>
  <c r="CR168" i="5"/>
  <c r="BZ135" i="5"/>
  <c r="BF127" i="5"/>
  <c r="CO120" i="5"/>
  <c r="BZ148" i="5"/>
  <c r="CY89" i="5"/>
  <c r="BF154" i="5"/>
  <c r="BI155" i="5"/>
  <c r="BP142" i="5"/>
  <c r="BS72" i="5"/>
  <c r="DL101" i="5"/>
  <c r="CR156" i="5"/>
  <c r="DL154" i="5"/>
  <c r="CO149" i="5"/>
  <c r="BS43" i="5"/>
  <c r="BS157" i="5"/>
  <c r="BP111" i="5"/>
  <c r="CY52" i="5"/>
  <c r="BF84" i="5"/>
  <c r="DB146" i="5"/>
  <c r="DI53" i="5"/>
  <c r="CY148" i="5"/>
  <c r="CY53" i="5"/>
  <c r="DI153" i="5"/>
  <c r="BF74" i="5"/>
  <c r="DI170" i="5"/>
  <c r="BI136" i="5"/>
  <c r="CR106" i="5"/>
  <c r="DB40" i="5"/>
  <c r="CR92" i="5"/>
  <c r="CY118" i="5"/>
  <c r="BF168" i="5"/>
  <c r="DI50" i="5"/>
  <c r="DB51" i="5"/>
  <c r="CR171" i="5"/>
  <c r="CC96" i="5"/>
  <c r="CD96" i="5"/>
  <c r="BF100" i="5"/>
  <c r="DI124" i="5"/>
  <c r="BS112" i="5"/>
  <c r="BI87" i="5"/>
  <c r="CC132" i="5"/>
  <c r="BS28" i="5"/>
  <c r="DL137" i="5"/>
  <c r="BP47" i="5"/>
  <c r="DB154" i="5"/>
  <c r="CO158" i="5"/>
  <c r="DL76" i="5"/>
  <c r="CR71" i="5"/>
  <c r="DI157" i="5"/>
  <c r="DB151" i="5"/>
  <c r="CY129" i="5"/>
  <c r="CY83" i="5"/>
  <c r="DL98" i="5"/>
  <c r="BF32" i="5"/>
  <c r="CO107" i="5"/>
  <c r="CD46" i="5"/>
  <c r="BF34" i="5"/>
  <c r="BP99" i="5"/>
  <c r="BT99" i="5" s="1"/>
  <c r="DB97" i="5"/>
  <c r="DL89" i="5"/>
  <c r="BI36" i="5"/>
  <c r="DL90" i="5"/>
  <c r="BI37" i="5"/>
  <c r="BI92" i="5"/>
  <c r="CY162" i="5"/>
  <c r="BI29" i="5"/>
  <c r="BI72" i="5"/>
  <c r="BP95" i="5"/>
  <c r="BI38" i="5"/>
  <c r="DB79" i="5"/>
  <c r="CO111" i="5"/>
  <c r="BP135" i="5"/>
  <c r="DL106" i="5"/>
  <c r="BS54" i="5"/>
  <c r="BZ87" i="5"/>
  <c r="BI108" i="5"/>
  <c r="DL116" i="5"/>
  <c r="BF131" i="5"/>
  <c r="BT134" i="5"/>
  <c r="BF85" i="5"/>
  <c r="BI47" i="5"/>
  <c r="CY56" i="5"/>
  <c r="BP70" i="5"/>
  <c r="BZ44" i="5"/>
  <c r="CD44" i="5" s="1"/>
  <c r="CC89" i="5"/>
  <c r="CR142" i="5"/>
  <c r="CO75" i="5"/>
  <c r="DI84" i="5"/>
  <c r="DB100" i="5"/>
  <c r="CO90" i="5"/>
  <c r="CO124" i="5"/>
  <c r="CR72" i="5"/>
  <c r="CY81" i="5"/>
  <c r="DL95" i="5"/>
  <c r="DB152" i="5"/>
  <c r="BI151" i="5"/>
  <c r="DI92" i="5"/>
  <c r="BF147" i="5"/>
  <c r="DL168" i="5"/>
  <c r="CY54" i="5"/>
  <c r="DL83" i="5"/>
  <c r="BI71" i="5"/>
  <c r="CO126" i="5"/>
  <c r="BZ72" i="5"/>
  <c r="CY111" i="5"/>
  <c r="BS79" i="5"/>
  <c r="CO67" i="5"/>
  <c r="DL31" i="5"/>
  <c r="CR131" i="5"/>
  <c r="BS73" i="5"/>
  <c r="BP106" i="5"/>
  <c r="BF121" i="5"/>
  <c r="DI62" i="5"/>
  <c r="BP113" i="5"/>
  <c r="BS161" i="5"/>
  <c r="DL29" i="5"/>
  <c r="BZ80" i="5"/>
  <c r="BZ160" i="5"/>
  <c r="BI167" i="5"/>
  <c r="DB173" i="5"/>
  <c r="CY82" i="5"/>
  <c r="DL88" i="5"/>
  <c r="BS118" i="5"/>
  <c r="DB77" i="5"/>
  <c r="CD53" i="5"/>
  <c r="BI35" i="5"/>
  <c r="CO132" i="5"/>
  <c r="DI150" i="5"/>
  <c r="BI59" i="5"/>
  <c r="DI99" i="5"/>
  <c r="CY108" i="5"/>
  <c r="BF159" i="5"/>
  <c r="DB117" i="5"/>
  <c r="CO76" i="5"/>
  <c r="BI158" i="5"/>
  <c r="CC75" i="5"/>
  <c r="CD75" i="5" s="1"/>
  <c r="BI156" i="5"/>
  <c r="CC33" i="5"/>
  <c r="CD33" i="5" s="1"/>
  <c r="DL94" i="5"/>
  <c r="CO113" i="5"/>
  <c r="BS149" i="5"/>
  <c r="BT149" i="5" s="1"/>
  <c r="DL48" i="5"/>
  <c r="CY149" i="5"/>
  <c r="CY133" i="5"/>
  <c r="DI52" i="5"/>
  <c r="DB43" i="5"/>
  <c r="CD38" i="5"/>
  <c r="BT39" i="5"/>
  <c r="BP83" i="5"/>
  <c r="CO57" i="5"/>
  <c r="DI142" i="5"/>
  <c r="CY169" i="5"/>
  <c r="BS62" i="5"/>
  <c r="BZ86" i="5"/>
  <c r="BP86" i="5"/>
  <c r="BT86" i="5" s="1"/>
  <c r="CC139" i="5"/>
  <c r="CD139" i="5" s="1"/>
  <c r="CC163" i="5"/>
  <c r="BF172" i="5"/>
  <c r="CC93" i="5"/>
  <c r="DI163" i="5"/>
  <c r="DI128" i="5"/>
  <c r="BP85" i="5"/>
  <c r="CC56" i="5"/>
  <c r="DL30" i="5"/>
  <c r="CY36" i="5"/>
  <c r="CO38" i="5"/>
  <c r="CR48" i="5"/>
  <c r="BS128" i="5"/>
  <c r="BT128" i="5" s="1"/>
  <c r="DB142" i="5"/>
  <c r="CR166" i="5"/>
  <c r="CC144" i="5"/>
  <c r="BZ78" i="5"/>
  <c r="CC53" i="5"/>
  <c r="DL57" i="5"/>
  <c r="DB106" i="5"/>
  <c r="BS145" i="5"/>
  <c r="CR157" i="5"/>
  <c r="CC90" i="5"/>
  <c r="DB165" i="5"/>
  <c r="CC104" i="5"/>
  <c r="BI89" i="5"/>
  <c r="CC145" i="5"/>
  <c r="CO58" i="5"/>
  <c r="BF142" i="5"/>
  <c r="BI144" i="5"/>
  <c r="CR165" i="5"/>
  <c r="BP49" i="5"/>
  <c r="CR65" i="5"/>
  <c r="BS90" i="5"/>
  <c r="CR118" i="5"/>
  <c r="BS170" i="5"/>
  <c r="BI23" i="5"/>
  <c r="BP64" i="5"/>
  <c r="CY76" i="5"/>
  <c r="CR88" i="5"/>
  <c r="CC118" i="5"/>
  <c r="BS168" i="5"/>
  <c r="BI88" i="5"/>
  <c r="CO86" i="5"/>
  <c r="BI93" i="5"/>
  <c r="DB30" i="5"/>
  <c r="CC34" i="5"/>
  <c r="CO55" i="5"/>
  <c r="DI56" i="5"/>
  <c r="BF67" i="5"/>
  <c r="CY137" i="5"/>
  <c r="BI161" i="5"/>
  <c r="CR172" i="5"/>
  <c r="DB166" i="5"/>
  <c r="CR173" i="5"/>
  <c r="CC23" i="5"/>
  <c r="BS35" i="5"/>
  <c r="DL32" i="5"/>
  <c r="DB41" i="5"/>
  <c r="DL23" i="5"/>
  <c r="DI37" i="5"/>
  <c r="CY69" i="5"/>
  <c r="BP72" i="5"/>
  <c r="BT72" i="5" s="1"/>
  <c r="CC136" i="5"/>
  <c r="CO156" i="5"/>
  <c r="BP62" i="5"/>
  <c r="DB140" i="5"/>
  <c r="DI47" i="5"/>
  <c r="BS89" i="5"/>
  <c r="BF145" i="5"/>
  <c r="BS117" i="5"/>
  <c r="BT117" i="5" s="1"/>
  <c r="BP96" i="5"/>
  <c r="BT96" i="5" s="1"/>
  <c r="CR143" i="5"/>
  <c r="DI165" i="5"/>
  <c r="BF76" i="5"/>
  <c r="BS126" i="5"/>
  <c r="DB168" i="5"/>
  <c r="DI85" i="5"/>
  <c r="DB35" i="5"/>
  <c r="BP42" i="5"/>
  <c r="BF104" i="5"/>
  <c r="DB123" i="5"/>
  <c r="CY87" i="5"/>
  <c r="CC129" i="5"/>
  <c r="DI146" i="5"/>
  <c r="BT126" i="5"/>
  <c r="CY45" i="5"/>
  <c r="CO106" i="5"/>
  <c r="BZ165" i="5"/>
  <c r="CO42" i="5"/>
  <c r="BI82" i="5"/>
  <c r="CR123" i="5"/>
  <c r="CY42" i="5"/>
  <c r="BF163" i="5"/>
  <c r="DB172" i="5"/>
  <c r="CR163" i="5"/>
  <c r="DB159" i="5"/>
  <c r="CD72" i="5"/>
  <c r="BP51" i="5"/>
  <c r="BS47" i="5"/>
  <c r="CR158" i="5"/>
  <c r="BF80" i="5"/>
  <c r="BP151" i="5"/>
  <c r="BT151" i="5" s="1"/>
  <c r="DI60" i="5"/>
  <c r="BZ71" i="5"/>
  <c r="DB162" i="5"/>
  <c r="CC61" i="5"/>
  <c r="BF29" i="5"/>
  <c r="BP82" i="5"/>
  <c r="BZ70" i="5"/>
  <c r="BF49" i="5"/>
  <c r="CC147" i="5"/>
  <c r="DL91" i="5"/>
  <c r="BS33" i="5"/>
  <c r="BF60" i="5"/>
  <c r="BI111" i="5"/>
  <c r="CR150" i="5"/>
  <c r="CC155" i="5"/>
  <c r="CO53" i="5"/>
  <c r="DB90" i="5"/>
  <c r="BI174" i="5"/>
  <c r="BP74" i="5"/>
  <c r="BT74" i="5" s="1"/>
  <c r="DI68" i="5"/>
  <c r="BI43" i="5"/>
  <c r="DL33" i="5"/>
  <c r="BS57" i="5"/>
  <c r="CY84" i="5"/>
  <c r="CO121" i="5"/>
  <c r="BP140" i="5"/>
  <c r="DB50" i="5"/>
  <c r="CY113" i="5"/>
  <c r="CO136" i="5"/>
  <c r="CY145" i="5"/>
  <c r="CR61" i="5"/>
  <c r="CY130" i="5"/>
  <c r="DB92" i="5"/>
  <c r="BZ105" i="5"/>
  <c r="CD105" i="5" s="1"/>
  <c r="BZ107" i="5"/>
  <c r="CD107" i="5" s="1"/>
  <c r="BI162" i="5"/>
  <c r="DI107" i="5"/>
  <c r="CY65" i="5"/>
  <c r="CC95" i="5"/>
  <c r="DL151" i="5"/>
  <c r="DL108" i="5"/>
  <c r="BF120" i="5"/>
  <c r="BF138" i="5"/>
  <c r="CY163" i="5"/>
  <c r="BP31" i="5"/>
  <c r="DL161" i="5"/>
  <c r="BF66" i="5"/>
  <c r="DI79" i="5"/>
  <c r="BP148" i="5"/>
  <c r="BF57" i="5"/>
  <c r="CY40" i="5"/>
  <c r="BS167" i="5"/>
  <c r="CD74" i="5"/>
  <c r="CC36" i="5"/>
  <c r="DB115" i="5"/>
  <c r="CR141" i="5"/>
  <c r="BS129" i="5"/>
  <c r="DL105" i="5"/>
  <c r="BI33" i="5"/>
  <c r="CC57" i="5"/>
  <c r="CY96" i="5"/>
  <c r="BI107" i="5"/>
  <c r="DB78" i="5"/>
  <c r="CC79" i="5"/>
  <c r="BI51" i="5"/>
  <c r="DI67" i="5"/>
  <c r="CO84" i="5"/>
  <c r="BZ133" i="5"/>
  <c r="CY55" i="5"/>
  <c r="BI58" i="5"/>
  <c r="DL97" i="5"/>
  <c r="BF130" i="5"/>
  <c r="BS81" i="5"/>
  <c r="BT81" i="5" s="1"/>
  <c r="CC170" i="5"/>
  <c r="DB158" i="5"/>
  <c r="BF124" i="5"/>
  <c r="DB29" i="5"/>
  <c r="CC101" i="5"/>
  <c r="CY122" i="5"/>
  <c r="BZ45" i="5"/>
  <c r="CO82" i="5"/>
  <c r="BS143" i="5"/>
  <c r="CC54" i="5"/>
  <c r="CO139" i="5"/>
  <c r="BI153" i="5"/>
  <c r="BI46" i="5"/>
  <c r="BP34" i="5"/>
  <c r="CC63" i="5"/>
  <c r="CO117" i="5"/>
  <c r="CR44" i="5"/>
  <c r="BZ141" i="5"/>
  <c r="DI172" i="5"/>
  <c r="BZ162" i="5"/>
  <c r="BI28" i="5"/>
  <c r="CC157" i="5"/>
  <c r="CD157" i="5" s="1"/>
  <c r="BP124" i="5"/>
  <c r="BT124" i="5" s="1"/>
  <c r="CY139" i="5"/>
  <c r="CY121" i="5"/>
  <c r="CO128" i="5"/>
  <c r="CR159" i="5"/>
  <c r="CO32" i="5"/>
  <c r="DL113" i="5"/>
  <c r="CY155" i="5"/>
  <c r="BZ106" i="5"/>
  <c r="CD106" i="5" s="1"/>
  <c r="CY128" i="5"/>
  <c r="CC60" i="5"/>
  <c r="DI155" i="5"/>
  <c r="BP40" i="5"/>
  <c r="CY32" i="5"/>
  <c r="DB75" i="5"/>
  <c r="CO164" i="5"/>
  <c r="DB105" i="5"/>
  <c r="BS160" i="5"/>
  <c r="DL45" i="5"/>
  <c r="CR35" i="5"/>
  <c r="BI39" i="5"/>
  <c r="BI62" i="5"/>
  <c r="BP100" i="5"/>
  <c r="DL126" i="5"/>
  <c r="CO109" i="5"/>
  <c r="BP87" i="5"/>
  <c r="BT87" i="5" s="1"/>
  <c r="BF129" i="5"/>
  <c r="CR105" i="5"/>
  <c r="DB57" i="5"/>
  <c r="BF112" i="5"/>
  <c r="CY67" i="5"/>
  <c r="BS46" i="5"/>
  <c r="CO39" i="5"/>
  <c r="BS58" i="5"/>
  <c r="BT58" i="5" s="1"/>
  <c r="CR97" i="5"/>
  <c r="DL143" i="5"/>
  <c r="CC32" i="5"/>
  <c r="CY80" i="5"/>
  <c r="CR66" i="5"/>
  <c r="BZ167" i="5"/>
  <c r="CD167" i="5" s="1"/>
  <c r="BF173" i="5"/>
  <c r="BF98" i="5"/>
  <c r="DL71" i="5"/>
  <c r="BI101" i="5"/>
  <c r="BP122" i="5"/>
  <c r="CR85" i="5"/>
  <c r="CR51" i="5"/>
  <c r="CO70" i="5"/>
  <c r="DI87" i="5"/>
  <c r="DL93" i="5"/>
  <c r="DL132" i="5"/>
  <c r="DL159" i="5"/>
  <c r="BS41" i="5"/>
  <c r="CR30" i="5"/>
  <c r="BS59" i="5"/>
  <c r="CO100" i="5"/>
  <c r="DI41" i="5"/>
  <c r="BZ114" i="5"/>
  <c r="CC142" i="5"/>
  <c r="CY58" i="5"/>
  <c r="BI170" i="5"/>
  <c r="BZ126" i="5"/>
  <c r="CC171" i="5"/>
  <c r="DI43" i="5"/>
  <c r="DI171" i="5"/>
  <c r="CO64" i="5"/>
  <c r="CR135" i="5"/>
  <c r="CR116" i="5"/>
  <c r="BZ110" i="5"/>
  <c r="CD110" i="5" s="1"/>
  <c r="BI115" i="5"/>
  <c r="BP108" i="5"/>
  <c r="CY164" i="5"/>
  <c r="CO59" i="5"/>
  <c r="CR50" i="5"/>
  <c r="BS80" i="5"/>
  <c r="CY125" i="5"/>
  <c r="BP158" i="5"/>
  <c r="BZ124" i="5"/>
  <c r="BZ122" i="5"/>
  <c r="CD122" i="5" s="1"/>
  <c r="DL51" i="5"/>
  <c r="DL70" i="5"/>
  <c r="BZ88" i="5"/>
  <c r="BF103" i="5"/>
  <c r="DI148" i="5"/>
  <c r="BP109" i="5"/>
  <c r="CR140" i="5"/>
  <c r="CC156" i="5"/>
  <c r="BZ59" i="5"/>
  <c r="CD59" i="5" s="1"/>
  <c r="DI127" i="5"/>
  <c r="CY146" i="5"/>
  <c r="BZ149" i="5"/>
  <c r="BI171" i="5"/>
  <c r="BI114" i="5"/>
  <c r="BF137" i="5"/>
  <c r="BI141" i="5"/>
  <c r="BI117" i="5"/>
  <c r="BI86" i="5"/>
  <c r="BZ134" i="5"/>
  <c r="BI83" i="5"/>
  <c r="CR60" i="5"/>
  <c r="BF61" i="5"/>
  <c r="CY86" i="5"/>
  <c r="BF102" i="5"/>
  <c r="CO161" i="5"/>
  <c r="BH26" i="5"/>
  <c r="BD26" i="5"/>
  <c r="BF26" i="5" s="1"/>
  <c r="BE26" i="5"/>
  <c r="BG26" i="5"/>
  <c r="BP166" i="5"/>
  <c r="BT166" i="5" s="1"/>
  <c r="CR81" i="5"/>
  <c r="CY104" i="5"/>
  <c r="CR102" i="5"/>
  <c r="DL109" i="5"/>
  <c r="CC166" i="5"/>
  <c r="BF97" i="5"/>
  <c r="BP37" i="5"/>
  <c r="BT37" i="5" s="1"/>
  <c r="CO73" i="5"/>
  <c r="BS165" i="5"/>
  <c r="BT165" i="5" s="1"/>
  <c r="BF69" i="5"/>
  <c r="CR49" i="5"/>
  <c r="BZ82" i="5"/>
  <c r="DL123" i="5"/>
  <c r="BP38" i="5"/>
  <c r="CC68" i="5"/>
  <c r="DI78" i="5"/>
  <c r="DL120" i="5"/>
  <c r="DI61" i="5"/>
  <c r="DL160" i="5"/>
  <c r="CR29" i="5"/>
  <c r="CC29" i="5"/>
  <c r="CO92" i="5"/>
  <c r="DB118" i="5"/>
  <c r="BI168" i="5"/>
  <c r="CO145" i="5"/>
  <c r="BP45" i="5"/>
  <c r="CY119" i="5"/>
  <c r="BI143" i="5"/>
  <c r="BI54" i="5"/>
  <c r="DI58" i="5"/>
  <c r="BI56" i="5"/>
  <c r="DB28" i="5"/>
  <c r="DL50" i="5"/>
  <c r="BF63" i="5"/>
  <c r="DI114" i="5"/>
  <c r="DL117" i="5"/>
  <c r="DL166" i="5"/>
  <c r="CC125" i="5"/>
  <c r="CC102" i="5"/>
  <c r="BP76" i="5"/>
  <c r="BT76" i="5" s="1"/>
  <c r="CO46" i="5"/>
  <c r="BS103" i="5"/>
  <c r="CD57" i="5"/>
  <c r="CO153" i="5"/>
  <c r="BZ67" i="5"/>
  <c r="CD67" i="5" s="1"/>
  <c r="BI135" i="5"/>
  <c r="BP116" i="5"/>
  <c r="BT116" i="5" s="1"/>
  <c r="CY153" i="5"/>
  <c r="CC85" i="5"/>
  <c r="BS63" i="5"/>
  <c r="BZ116" i="5"/>
  <c r="DL136" i="5"/>
  <c r="BQ27" i="5"/>
  <c r="BR27" i="5"/>
  <c r="BN27" i="5"/>
  <c r="BO27" i="5"/>
  <c r="CR98" i="5"/>
  <c r="DL169" i="5"/>
  <c r="BP32" i="5"/>
  <c r="DI66" i="5"/>
  <c r="CO96" i="5"/>
  <c r="BI125" i="5"/>
  <c r="BF75" i="5"/>
  <c r="CC64" i="5"/>
  <c r="BZ65" i="5"/>
  <c r="BZ111" i="5"/>
  <c r="CD111" i="5" s="1"/>
  <c r="DL145" i="5"/>
  <c r="CO93" i="5"/>
  <c r="CR147" i="5"/>
  <c r="CD54" i="5"/>
  <c r="CO103" i="5"/>
  <c r="CC121" i="5"/>
  <c r="CD121" i="5" s="1"/>
  <c r="CY156" i="5"/>
  <c r="BS164" i="5"/>
  <c r="BF41" i="5"/>
  <c r="DI55" i="5"/>
  <c r="CR56" i="5"/>
  <c r="DB132" i="5"/>
  <c r="BS155" i="5"/>
  <c r="BT155" i="5" s="1"/>
  <c r="BI55" i="5"/>
  <c r="DB114" i="5"/>
  <c r="CC137" i="5"/>
  <c r="DB161" i="5"/>
  <c r="CO125" i="5"/>
  <c r="CR167" i="5"/>
  <c r="CC173" i="5"/>
  <c r="BF122" i="5"/>
  <c r="CR148" i="5"/>
  <c r="CY93" i="5"/>
  <c r="DL140" i="5"/>
  <c r="BI146" i="5"/>
  <c r="BP114" i="5"/>
  <c r="BT114" i="5" s="1"/>
  <c r="CO40" i="5"/>
  <c r="DI81" i="5"/>
  <c r="DB70" i="5"/>
  <c r="DB150" i="5"/>
  <c r="CC94" i="5"/>
  <c r="BZ140" i="5"/>
  <c r="DG27" i="5"/>
  <c r="DH27" i="5"/>
  <c r="DJ27" i="5"/>
  <c r="DK27" i="5"/>
  <c r="BP174" i="5"/>
  <c r="BT174" i="5" s="1"/>
  <c r="BF96" i="5"/>
  <c r="BF81" i="5"/>
  <c r="DI96" i="5"/>
  <c r="CY160" i="5"/>
  <c r="CY147" i="5"/>
  <c r="CY120" i="5"/>
  <c r="CY138" i="5"/>
  <c r="DI147" i="5"/>
  <c r="BZ109" i="5"/>
  <c r="CD109" i="5" s="1"/>
  <c r="DI103" i="5"/>
  <c r="CC164" i="5"/>
  <c r="CY46" i="5"/>
  <c r="BF48" i="5"/>
  <c r="BI53" i="5"/>
  <c r="CY91" i="5"/>
  <c r="DB99" i="5"/>
  <c r="BF132" i="5"/>
  <c r="DL134" i="5"/>
  <c r="CR174" i="5"/>
  <c r="CO37" i="5"/>
  <c r="BS136" i="5"/>
  <c r="BP104" i="5"/>
  <c r="CO146" i="5"/>
  <c r="BI116" i="5"/>
  <c r="CN24" i="5"/>
  <c r="CP24" i="5"/>
  <c r="CQ24" i="5"/>
  <c r="CM24" i="5"/>
  <c r="BZ58" i="5"/>
  <c r="CD58" i="5" s="1"/>
  <c r="BP144" i="5"/>
  <c r="BT144" i="5" s="1"/>
  <c r="DI167" i="5"/>
  <c r="BT80" i="5"/>
  <c r="BP71" i="5"/>
  <c r="BT71" i="5" s="1"/>
  <c r="BF90" i="5"/>
  <c r="CR144" i="5"/>
  <c r="DB170" i="5"/>
  <c r="CO45" i="5"/>
  <c r="BI64" i="5"/>
  <c r="BP101" i="5"/>
  <c r="BT101" i="5" s="1"/>
  <c r="DI77" i="5"/>
  <c r="BP93" i="5"/>
  <c r="BT93" i="5" s="1"/>
  <c r="DL119" i="5"/>
  <c r="BI134" i="5"/>
  <c r="BP169" i="5"/>
  <c r="BT169" i="5" s="1"/>
  <c r="BF110" i="5"/>
  <c r="BZ39" i="5"/>
  <c r="CD39" i="5" s="1"/>
  <c r="CR23" i="5"/>
  <c r="CR31" i="5"/>
  <c r="DI174" i="5"/>
  <c r="BS98" i="5"/>
  <c r="DB101" i="5"/>
  <c r="BP88" i="5"/>
  <c r="BT88" i="5" s="1"/>
  <c r="DB110" i="5"/>
  <c r="CW26" i="5"/>
  <c r="CX26" i="5"/>
  <c r="CZ26" i="5"/>
  <c r="DB26" i="5" s="1"/>
  <c r="DA26" i="5"/>
  <c r="CC162" i="5"/>
  <c r="DB66" i="5"/>
  <c r="CC91" i="5"/>
  <c r="DI141" i="5"/>
  <c r="CO36" i="5"/>
  <c r="CC50" i="5"/>
  <c r="CA27" i="5"/>
  <c r="BX27" i="5"/>
  <c r="BZ27" i="5" s="1"/>
  <c r="BY27" i="5"/>
  <c r="CB27" i="5"/>
  <c r="DI64" i="5"/>
  <c r="BP123" i="5"/>
  <c r="BT123" i="5" s="1"/>
  <c r="CC127" i="5"/>
  <c r="BF148" i="5"/>
  <c r="BZ51" i="5"/>
  <c r="BI150" i="5"/>
  <c r="CR74" i="5"/>
  <c r="BZ130" i="5"/>
  <c r="BI45" i="5"/>
  <c r="DB83" i="5"/>
  <c r="CR136" i="5"/>
  <c r="CY152" i="5"/>
  <c r="BI147" i="5"/>
  <c r="DI83" i="5"/>
  <c r="CC135" i="5"/>
  <c r="CD135" i="5" s="1"/>
  <c r="CC153" i="5"/>
  <c r="BF155" i="5"/>
  <c r="BZ113" i="5"/>
  <c r="DB49" i="5"/>
  <c r="BZ102" i="5"/>
  <c r="CD102" i="5" s="1"/>
  <c r="CR46" i="5"/>
  <c r="BP129" i="5"/>
  <c r="BF33" i="5"/>
  <c r="CR153" i="5"/>
  <c r="DB96" i="5"/>
  <c r="BF107" i="5"/>
  <c r="CY60" i="5"/>
  <c r="BZ79" i="5"/>
  <c r="BF135" i="5"/>
  <c r="BF51" i="5"/>
  <c r="DL67" i="5"/>
  <c r="CR84" i="5"/>
  <c r="CC133" i="5"/>
  <c r="CD133" i="5" s="1"/>
  <c r="CC116" i="5"/>
  <c r="DB55" i="5"/>
  <c r="BH27" i="5"/>
  <c r="BD27" i="5"/>
  <c r="BE27" i="5"/>
  <c r="BG27" i="5"/>
  <c r="BF58" i="5"/>
  <c r="DI97" i="5"/>
  <c r="BF174" i="5"/>
  <c r="BS32" i="5"/>
  <c r="BI49" i="5"/>
  <c r="CR96" i="5"/>
  <c r="BF125" i="5"/>
  <c r="BZ170" i="5"/>
  <c r="CD170" i="5" s="1"/>
  <c r="BI124" i="5"/>
  <c r="CC65" i="5"/>
  <c r="BZ101" i="5"/>
  <c r="DB122" i="5"/>
  <c r="BZ147" i="5"/>
  <c r="CC45" i="5"/>
  <c r="CR82" i="5"/>
  <c r="BZ120" i="5"/>
  <c r="BZ138" i="5"/>
  <c r="BP143" i="5"/>
  <c r="BT143" i="5" s="1"/>
  <c r="DI91" i="5"/>
  <c r="CR139" i="5"/>
  <c r="DB156" i="5"/>
  <c r="BF153" i="5"/>
  <c r="BI41" i="5"/>
  <c r="BF46" i="5"/>
  <c r="BP33" i="5"/>
  <c r="BT33" i="5" s="1"/>
  <c r="BS34" i="5"/>
  <c r="BT34" i="5" s="1"/>
  <c r="BZ63" i="5"/>
  <c r="CD63" i="5" s="1"/>
  <c r="CO94" i="5"/>
  <c r="CO114" i="5"/>
  <c r="DL63" i="5"/>
  <c r="CY114" i="5"/>
  <c r="BZ137" i="5"/>
  <c r="CC141" i="5"/>
  <c r="CD141" i="5" s="1"/>
  <c r="CR125" i="5"/>
  <c r="CY105" i="5"/>
  <c r="BP160" i="5"/>
  <c r="DI45" i="5"/>
  <c r="CO148" i="5"/>
  <c r="DB93" i="5"/>
  <c r="CO35" i="5"/>
  <c r="BF62" i="5"/>
  <c r="BP137" i="5"/>
  <c r="BS100" i="5"/>
  <c r="DI125" i="5"/>
  <c r="CR40" i="5"/>
  <c r="CR109" i="5"/>
  <c r="DL81" i="5"/>
  <c r="BI129" i="5"/>
  <c r="CO105" i="5"/>
  <c r="CY57" i="5"/>
  <c r="BI112" i="5"/>
  <c r="DB67" i="5"/>
  <c r="BZ94" i="5"/>
  <c r="CD94" i="5" s="1"/>
  <c r="BP46" i="5"/>
  <c r="BT46" i="5" s="1"/>
  <c r="DB62" i="5"/>
  <c r="CC140" i="5"/>
  <c r="CM27" i="5"/>
  <c r="CO27" i="5" s="1"/>
  <c r="CP27" i="5"/>
  <c r="CQ27" i="5"/>
  <c r="CN27" i="5"/>
  <c r="CO97" i="5"/>
  <c r="DI143" i="5"/>
  <c r="BZ32" i="5"/>
  <c r="CD32" i="5" s="1"/>
  <c r="DB80" i="5"/>
  <c r="DL96" i="5"/>
  <c r="BS125" i="5"/>
  <c r="DB160" i="5"/>
  <c r="BI98" i="5"/>
  <c r="BS65" i="5"/>
  <c r="BS122" i="5"/>
  <c r="BT122" i="5" s="1"/>
  <c r="CO85" i="5"/>
  <c r="CO51" i="5"/>
  <c r="CR70" i="5"/>
  <c r="DI93" i="5"/>
  <c r="DL147" i="5"/>
  <c r="DI132" i="5"/>
  <c r="CO150" i="5"/>
  <c r="BP41" i="5"/>
  <c r="BT41" i="5" s="1"/>
  <c r="DB46" i="5"/>
  <c r="BP59" i="5"/>
  <c r="DB91" i="5"/>
  <c r="DI134" i="5"/>
  <c r="BZ155" i="5"/>
  <c r="CD155" i="5" s="1"/>
  <c r="CR100" i="5"/>
  <c r="CC114" i="5"/>
  <c r="BZ128" i="5"/>
  <c r="BZ142" i="5"/>
  <c r="CD142" i="5" s="1"/>
  <c r="CO174" i="5"/>
  <c r="CY124" i="5"/>
  <c r="CC126" i="5"/>
  <c r="CD126" i="5" s="1"/>
  <c r="BP136" i="5"/>
  <c r="BS104" i="5"/>
  <c r="BF73" i="5"/>
  <c r="BF116" i="5"/>
  <c r="BZ171" i="5"/>
  <c r="DL43" i="5"/>
  <c r="DL171" i="5"/>
  <c r="DL37" i="5"/>
  <c r="CD86" i="5"/>
  <c r="BZ136" i="5"/>
  <c r="DB169" i="5"/>
  <c r="CY140" i="5"/>
  <c r="BP89" i="5"/>
  <c r="BT89" i="5" s="1"/>
  <c r="BI145" i="5"/>
  <c r="DG24" i="5"/>
  <c r="DH24" i="5"/>
  <c r="DJ24" i="5"/>
  <c r="DK24" i="5"/>
  <c r="CO143" i="5"/>
  <c r="DL165" i="5"/>
  <c r="CC49" i="5"/>
  <c r="DI65" i="5"/>
  <c r="BP60" i="5"/>
  <c r="BT60" i="5" s="1"/>
  <c r="BI76" i="5"/>
  <c r="BF78" i="5"/>
  <c r="CY168" i="5"/>
  <c r="DL85" i="5"/>
  <c r="CY35" i="5"/>
  <c r="DB87" i="5"/>
  <c r="BZ129" i="5"/>
  <c r="CD129" i="5" s="1"/>
  <c r="DL146" i="5"/>
  <c r="CO159" i="5"/>
  <c r="DB155" i="5"/>
  <c r="CC106" i="5"/>
  <c r="DB128" i="5"/>
  <c r="BZ60" i="5"/>
  <c r="CD60" i="5" s="1"/>
  <c r="CD162" i="5"/>
  <c r="CY126" i="5"/>
  <c r="BF68" i="5"/>
  <c r="BI94" i="5"/>
  <c r="DB148" i="5"/>
  <c r="BF52" i="5"/>
  <c r="DL153" i="5"/>
  <c r="CO34" i="5"/>
  <c r="CY73" i="5"/>
  <c r="DL115" i="5"/>
  <c r="CO95" i="5"/>
  <c r="DI49" i="5"/>
  <c r="BP68" i="5"/>
  <c r="BT68" i="5" s="1"/>
  <c r="BI31" i="5"/>
  <c r="CD125" i="5"/>
  <c r="DG26" i="5"/>
  <c r="DH26" i="5"/>
  <c r="DJ26" i="5"/>
  <c r="DK26" i="5"/>
  <c r="CC152" i="5"/>
  <c r="CD152" i="5" s="1"/>
  <c r="CY136" i="5"/>
  <c r="BS94" i="5"/>
  <c r="CO154" i="5"/>
  <c r="BZ28" i="5"/>
  <c r="CD28" i="5" s="1"/>
  <c r="BS115" i="5"/>
  <c r="BT115" i="5" s="1"/>
  <c r="BP159" i="5"/>
  <c r="BZ55" i="5"/>
  <c r="CD55" i="5" s="1"/>
  <c r="BP77" i="5"/>
  <c r="BT77" i="5" s="1"/>
  <c r="CM26" i="5"/>
  <c r="CN26" i="5"/>
  <c r="CP26" i="5"/>
  <c r="CQ26" i="5"/>
  <c r="CY97" i="5"/>
  <c r="DL157" i="5"/>
  <c r="DL40" i="5"/>
  <c r="DB86" i="5"/>
  <c r="CR95" i="5"/>
  <c r="CY151" i="5"/>
  <c r="DI109" i="5"/>
  <c r="BI102" i="5"/>
  <c r="CO81" i="5"/>
  <c r="BS78" i="5"/>
  <c r="BF126" i="5"/>
  <c r="DI135" i="5"/>
  <c r="DB136" i="5"/>
  <c r="BF31" i="5"/>
  <c r="CR161" i="5"/>
  <c r="BP66" i="5"/>
  <c r="DI89" i="5"/>
  <c r="BZ127" i="5"/>
  <c r="CD127" i="5" s="1"/>
  <c r="DB129" i="5"/>
  <c r="BI148" i="5"/>
  <c r="BF43" i="5"/>
  <c r="BZ73" i="5"/>
  <c r="CC51" i="5"/>
  <c r="BF36" i="5"/>
  <c r="BP57" i="5"/>
  <c r="BT57" i="5" s="1"/>
  <c r="CR121" i="5"/>
  <c r="BS140" i="5"/>
  <c r="BT140" i="5" s="1"/>
  <c r="BS159" i="5"/>
  <c r="CY50" i="5"/>
  <c r="DI69" i="5"/>
  <c r="DB113" i="5"/>
  <c r="DB145" i="5"/>
  <c r="DL152" i="5"/>
  <c r="DB81" i="5"/>
  <c r="CR68" i="5"/>
  <c r="BI79" i="5"/>
  <c r="DB135" i="5"/>
  <c r="DB54" i="5"/>
  <c r="BF157" i="5"/>
  <c r="BZ97" i="5"/>
  <c r="DI73" i="5"/>
  <c r="CC92" i="5"/>
  <c r="BS152" i="5"/>
  <c r="DL110" i="5"/>
  <c r="CY64" i="5"/>
  <c r="BF65" i="5"/>
  <c r="BS147" i="5"/>
  <c r="BP139" i="5"/>
  <c r="CO91" i="5"/>
  <c r="CY94" i="5"/>
  <c r="CR120" i="5"/>
  <c r="CC148" i="5"/>
  <c r="CD148" i="5" s="1"/>
  <c r="CO137" i="5"/>
  <c r="CO47" i="5"/>
  <c r="CY47" i="5"/>
  <c r="BI154" i="5"/>
  <c r="BS55" i="5"/>
  <c r="DI44" i="5"/>
  <c r="CO63" i="5"/>
  <c r="BF128" i="5"/>
  <c r="BS142" i="5"/>
  <c r="BT142" i="5" s="1"/>
  <c r="CY90" i="5"/>
  <c r="CR152" i="5"/>
  <c r="DL60" i="5"/>
  <c r="CC71" i="5"/>
  <c r="CD71" i="5" s="1"/>
  <c r="BS105" i="5"/>
  <c r="BS107" i="5"/>
  <c r="CC69" i="5"/>
  <c r="BZ61" i="5"/>
  <c r="CD61" i="5" s="1"/>
  <c r="BF72" i="5"/>
  <c r="BS82" i="5"/>
  <c r="DL104" i="5"/>
  <c r="CR170" i="5"/>
  <c r="BI77" i="5"/>
  <c r="CR52" i="5"/>
  <c r="DB103" i="5"/>
  <c r="DL131" i="5"/>
  <c r="CO83" i="5"/>
  <c r="BP153" i="5"/>
  <c r="BF47" i="5"/>
  <c r="BS70" i="5"/>
  <c r="BT70" i="5" s="1"/>
  <c r="CY39" i="5"/>
  <c r="DB116" i="5"/>
  <c r="CR133" i="5"/>
  <c r="BZ154" i="5"/>
  <c r="DL34" i="5"/>
  <c r="CR62" i="5"/>
  <c r="CR75" i="5"/>
  <c r="BS133" i="5"/>
  <c r="CY100" i="5"/>
  <c r="CR124" i="5"/>
  <c r="CO72" i="5"/>
  <c r="DI95" i="5"/>
  <c r="DI102" i="5"/>
  <c r="CO110" i="5"/>
  <c r="BS29" i="5"/>
  <c r="CY72" i="5"/>
  <c r="BI118" i="5"/>
  <c r="DB45" i="5"/>
  <c r="DI111" i="5"/>
  <c r="CC119" i="5"/>
  <c r="BF139" i="5"/>
  <c r="CY135" i="5"/>
  <c r="CY127" i="5"/>
  <c r="BP131" i="5"/>
  <c r="BI30" i="5"/>
  <c r="DL61" i="5"/>
  <c r="CC97" i="5"/>
  <c r="DI160" i="5"/>
  <c r="DI158" i="5"/>
  <c r="CO29" i="5"/>
  <c r="DL73" i="5"/>
  <c r="BZ92" i="5"/>
  <c r="BP152" i="5"/>
  <c r="BP167" i="5"/>
  <c r="BT167" i="5" s="1"/>
  <c r="BZ29" i="5"/>
  <c r="CD29" i="5" s="1"/>
  <c r="DB64" i="5"/>
  <c r="CR145" i="5"/>
  <c r="BS45" i="5"/>
  <c r="DB119" i="5"/>
  <c r="BS139" i="5"/>
  <c r="BF143" i="5"/>
  <c r="BF54" i="5"/>
  <c r="BZ153" i="5"/>
  <c r="DL58" i="5"/>
  <c r="DB47" i="5"/>
  <c r="BF56" i="5"/>
  <c r="CY28" i="5"/>
  <c r="BZ36" i="5"/>
  <c r="BI63" i="5"/>
  <c r="DL114" i="5"/>
  <c r="CY115" i="5"/>
  <c r="CO141" i="5"/>
  <c r="DI117" i="5"/>
  <c r="BP55" i="5"/>
  <c r="DL44" i="5"/>
  <c r="CR63" i="5"/>
  <c r="CC113" i="5"/>
  <c r="BI128" i="5"/>
  <c r="DI166" i="5"/>
  <c r="BZ37" i="5"/>
  <c r="BP75" i="5"/>
  <c r="CO138" i="5"/>
  <c r="BS51" i="5"/>
  <c r="BT51" i="5" s="1"/>
  <c r="CC48" i="5"/>
  <c r="BF152" i="5"/>
  <c r="BZ76" i="5"/>
  <c r="CC84" i="5"/>
  <c r="BS146" i="5"/>
  <c r="BI99" i="5"/>
  <c r="CX27" i="5"/>
  <c r="CZ27" i="5"/>
  <c r="CW27" i="5"/>
  <c r="DA27" i="5"/>
  <c r="CC117" i="5"/>
  <c r="DB157" i="5"/>
  <c r="BI40" i="5"/>
  <c r="BS97" i="5"/>
  <c r="BP92" i="5"/>
  <c r="BT92" i="5" s="1"/>
  <c r="DL42" i="5"/>
  <c r="CO80" i="5"/>
  <c r="CC168" i="5"/>
  <c r="BI42" i="5"/>
  <c r="DB88" i="5"/>
  <c r="CY31" i="5"/>
  <c r="CY109" i="5"/>
  <c r="BS127" i="5"/>
  <c r="CC30" i="5"/>
  <c r="CD30" i="5" s="1"/>
  <c r="BS44" i="5"/>
  <c r="BF91" i="5"/>
  <c r="CC99" i="5"/>
  <c r="CR129" i="5"/>
  <c r="BS154" i="5"/>
  <c r="CC159" i="5"/>
  <c r="CD159" i="5" s="1"/>
  <c r="BI113" i="5"/>
  <c r="CW24" i="5"/>
  <c r="CX24" i="5"/>
  <c r="CZ24" i="5"/>
  <c r="DA24" i="5"/>
  <c r="DB107" i="5"/>
  <c r="BP61" i="5"/>
  <c r="BT61" i="5" s="1"/>
  <c r="DB68" i="5"/>
  <c r="CC66" i="5"/>
  <c r="CR119" i="5"/>
  <c r="BS156" i="5"/>
  <c r="BT156" i="5" s="1"/>
  <c r="BI70" i="5"/>
  <c r="CR127" i="5"/>
  <c r="BI166" i="5"/>
  <c r="CY23" i="5"/>
  <c r="CR104" i="5"/>
  <c r="DB134" i="5"/>
  <c r="CC47" i="5"/>
  <c r="CD47" i="5" s="1"/>
  <c r="DB48" i="5"/>
  <c r="DI133" i="5"/>
  <c r="BP171" i="5"/>
  <c r="BT171" i="5" s="1"/>
  <c r="CC115" i="5"/>
  <c r="CD115" i="5" s="1"/>
  <c r="CC40" i="5"/>
  <c r="CR130" i="5"/>
  <c r="CO54" i="5"/>
  <c r="BZ35" i="5"/>
  <c r="CD35" i="5" s="1"/>
  <c r="CC42" i="5"/>
  <c r="DI82" i="5"/>
  <c r="BS119" i="5"/>
  <c r="BP163" i="5"/>
  <c r="BT163" i="5" s="1"/>
  <c r="CC143" i="5"/>
  <c r="CD143" i="5" s="1"/>
  <c r="DL139" i="5"/>
  <c r="BS110" i="5"/>
  <c r="DB63" i="5"/>
  <c r="BZ146" i="5"/>
  <c r="CD146" i="5" s="1"/>
  <c r="DB171" i="5"/>
  <c r="DL38" i="5"/>
  <c r="BS141" i="5"/>
  <c r="BT141" i="5" s="1"/>
  <c r="BZ158" i="5"/>
  <c r="CR162" i="5"/>
  <c r="DL112" i="5"/>
  <c r="CA25" i="5"/>
  <c r="CB25" i="5"/>
  <c r="BX25" i="5"/>
  <c r="BY25" i="5"/>
  <c r="CY37" i="5"/>
  <c r="DI101" i="5"/>
  <c r="DI154" i="5"/>
  <c r="CR149" i="5"/>
  <c r="BP43" i="5"/>
  <c r="BT43" i="5" s="1"/>
  <c r="DL47" i="5"/>
  <c r="BP36" i="5"/>
  <c r="BT36" i="5" s="1"/>
  <c r="BZ150" i="5"/>
  <c r="BZ174" i="5"/>
  <c r="CD174" i="5" s="1"/>
  <c r="BZ49" i="5"/>
  <c r="CD49" i="5" s="1"/>
  <c r="DL118" i="5"/>
  <c r="DI130" i="5"/>
  <c r="BI160" i="5"/>
  <c r="DB167" i="5"/>
  <c r="BP173" i="5"/>
  <c r="BT173" i="5" s="1"/>
  <c r="BZ98" i="5"/>
  <c r="CY61" i="5"/>
  <c r="BS23" i="5"/>
  <c r="BT23" i="5" s="1"/>
  <c r="CR87" i="5"/>
  <c r="BI104" i="5"/>
  <c r="DB143" i="5"/>
  <c r="DI86" i="5"/>
  <c r="CO112" i="5"/>
  <c r="DI138" i="5"/>
  <c r="CC41" i="5"/>
  <c r="CY51" i="5"/>
  <c r="CY33" i="5"/>
  <c r="DB34" i="5"/>
  <c r="BS53" i="5"/>
  <c r="BZ83" i="5"/>
  <c r="CD83" i="5" s="1"/>
  <c r="DI113" i="5"/>
  <c r="BP132" i="5"/>
  <c r="BT132" i="5" s="1"/>
  <c r="CR134" i="5"/>
  <c r="DI100" i="5"/>
  <c r="CR41" i="5"/>
  <c r="CR43" i="5"/>
  <c r="BP67" i="5"/>
  <c r="BT67" i="5" s="1"/>
  <c r="CO155" i="5"/>
  <c r="DL144" i="5"/>
  <c r="CR77" i="5"/>
  <c r="BZ123" i="5"/>
  <c r="CD123" i="5" s="1"/>
  <c r="CC169" i="5"/>
  <c r="CD169" i="5" s="1"/>
  <c r="BP52" i="5"/>
  <c r="BT52" i="5" s="1"/>
  <c r="CO60" i="5"/>
  <c r="BI61" i="5"/>
  <c r="DB126" i="5"/>
  <c r="BI68" i="5"/>
  <c r="CY66" i="5"/>
  <c r="CR34" i="5"/>
  <c r="BZ91" i="5"/>
  <c r="DL141" i="5"/>
  <c r="CR36" i="5"/>
  <c r="DI115" i="5"/>
  <c r="BZ50" i="5"/>
  <c r="CD50" i="5" s="1"/>
  <c r="CC130" i="5"/>
  <c r="DI40" i="5"/>
  <c r="BP78" i="5"/>
  <c r="BT78" i="5" s="1"/>
  <c r="BT147" i="5"/>
  <c r="BT63" i="5"/>
  <c r="CD64" i="5"/>
  <c r="CO151" i="5"/>
  <c r="CC77" i="5"/>
  <c r="CO108" i="5"/>
  <c r="BI109" i="5"/>
  <c r="CC108" i="5"/>
  <c r="BZ131" i="5"/>
  <c r="BI140" i="5"/>
  <c r="BS150" i="5"/>
  <c r="DL39" i="5"/>
  <c r="BI50" i="5"/>
  <c r="BP44" i="5"/>
  <c r="CB24" i="5"/>
  <c r="BX24" i="5"/>
  <c r="BY24" i="5"/>
  <c r="CA24" i="5"/>
  <c r="CY68" i="5"/>
  <c r="BZ66" i="5"/>
  <c r="BF70" i="5"/>
  <c r="CO104" i="5"/>
  <c r="BI159" i="5"/>
  <c r="BF156" i="5"/>
  <c r="BR25" i="5"/>
  <c r="BN25" i="5"/>
  <c r="BO25" i="5"/>
  <c r="BQ25" i="5"/>
  <c r="DB37" i="5"/>
  <c r="BT62" i="5"/>
  <c r="CC150" i="5"/>
  <c r="BF160" i="5"/>
  <c r="CC98" i="5"/>
  <c r="BT42" i="5"/>
  <c r="BZ41" i="5"/>
  <c r="CY34" i="5"/>
  <c r="BP53" i="5"/>
  <c r="CO134" i="5"/>
  <c r="DL100" i="5"/>
  <c r="CR155" i="5"/>
  <c r="CO77" i="5"/>
  <c r="DL173" i="5"/>
  <c r="BF95" i="5"/>
  <c r="CR89" i="5"/>
  <c r="DI28" i="5"/>
  <c r="DL75" i="5"/>
  <c r="BF45" i="5"/>
  <c r="DI156" i="5"/>
  <c r="CD114" i="5"/>
  <c r="CM25" i="5"/>
  <c r="CN25" i="5"/>
  <c r="CP25" i="5"/>
  <c r="CQ25" i="5"/>
  <c r="BI100" i="5"/>
  <c r="DI90" i="5"/>
  <c r="DL124" i="5"/>
  <c r="CO152" i="5"/>
  <c r="BF37" i="5"/>
  <c r="BF92" i="5"/>
  <c r="BP105" i="5"/>
  <c r="BT105" i="5" s="1"/>
  <c r="BP107" i="5"/>
  <c r="BZ69" i="5"/>
  <c r="DI104" i="5"/>
  <c r="CO170" i="5"/>
  <c r="BF77" i="5"/>
  <c r="CY103" i="5"/>
  <c r="DI131" i="5"/>
  <c r="BT54" i="5"/>
  <c r="BS153" i="5"/>
  <c r="CD62" i="5"/>
  <c r="BP112" i="5"/>
  <c r="BT112" i="5" s="1"/>
  <c r="CC154" i="5"/>
  <c r="CO62" i="5"/>
  <c r="BP133" i="5"/>
  <c r="BI74" i="5"/>
  <c r="CR110" i="5"/>
  <c r="BP29" i="5"/>
  <c r="DB72" i="5"/>
  <c r="BF118" i="5"/>
  <c r="DL170" i="5"/>
  <c r="BF136" i="5"/>
  <c r="DL111" i="5"/>
  <c r="BZ119" i="5"/>
  <c r="BI139" i="5"/>
  <c r="DB127" i="5"/>
  <c r="BS131" i="5"/>
  <c r="BF30" i="5"/>
  <c r="BZ100" i="5"/>
  <c r="CD100" i="5" s="1"/>
  <c r="DB174" i="5"/>
  <c r="BT130" i="5"/>
  <c r="CO169" i="5"/>
  <c r="DI72" i="5"/>
  <c r="CC81" i="5"/>
  <c r="CD81" i="5" s="1"/>
  <c r="BS162" i="5"/>
  <c r="BS69" i="5"/>
  <c r="BT69" i="5" s="1"/>
  <c r="DL80" i="5"/>
  <c r="CY95" i="5"/>
  <c r="CY38" i="5"/>
  <c r="BS120" i="5"/>
  <c r="BP138" i="5"/>
  <c r="BT138" i="5" s="1"/>
  <c r="CC31" i="5"/>
  <c r="CD31" i="5" s="1"/>
  <c r="BF164" i="5"/>
  <c r="DB85" i="5"/>
  <c r="BS30" i="5"/>
  <c r="BT30" i="5" s="1"/>
  <c r="DL59" i="5"/>
  <c r="BF44" i="5"/>
  <c r="BS91" i="5"/>
  <c r="BT91" i="5" s="1"/>
  <c r="CY112" i="5"/>
  <c r="DI129" i="5"/>
  <c r="DI36" i="5"/>
  <c r="CO99" i="5"/>
  <c r="CR115" i="5"/>
  <c r="CC161" i="5"/>
  <c r="CD161" i="5" s="1"/>
  <c r="DL164" i="5"/>
  <c r="CC37" i="5"/>
  <c r="BF87" i="5"/>
  <c r="CR138" i="5"/>
  <c r="BZ132" i="5"/>
  <c r="CD132" i="5" s="1"/>
  <c r="BI152" i="5"/>
  <c r="BT73" i="5"/>
  <c r="BP28" i="5"/>
  <c r="BT28" i="5" s="1"/>
  <c r="DI137" i="5"/>
  <c r="CY154" i="5"/>
  <c r="BZ117" i="5"/>
  <c r="BF40" i="5"/>
  <c r="BP97" i="5"/>
  <c r="BN24" i="5"/>
  <c r="BO24" i="5"/>
  <c r="BQ24" i="5"/>
  <c r="BR24" i="5"/>
  <c r="BD25" i="5"/>
  <c r="BE25" i="5"/>
  <c r="BG25" i="5"/>
  <c r="BH25" i="5"/>
  <c r="CY144" i="5"/>
  <c r="CR64" i="5"/>
  <c r="CC151" i="5"/>
  <c r="CD151" i="5" s="1"/>
  <c r="BP102" i="5"/>
  <c r="BT102" i="5" s="1"/>
  <c r="BI149" i="5"/>
  <c r="DL121" i="5"/>
  <c r="DI74" i="5"/>
  <c r="CY74" i="5"/>
  <c r="BF123" i="5"/>
  <c r="BF133" i="5"/>
  <c r="BS66" i="5"/>
  <c r="DG25" i="5"/>
  <c r="DH25" i="5"/>
  <c r="DJ25" i="5"/>
  <c r="DK25" i="5"/>
  <c r="BS95" i="5"/>
  <c r="BT95" i="5" s="1"/>
  <c r="CY79" i="5"/>
  <c r="BS135" i="5"/>
  <c r="BT135" i="5" s="1"/>
  <c r="CC87" i="5"/>
  <c r="CD87" i="5" s="1"/>
  <c r="BF108" i="5"/>
  <c r="DI116" i="5"/>
  <c r="BI131" i="5"/>
  <c r="BF169" i="5"/>
  <c r="BI85" i="5"/>
  <c r="DB39" i="5"/>
  <c r="BZ89" i="5"/>
  <c r="CO133" i="5"/>
  <c r="CO142" i="5"/>
  <c r="DI34" i="5"/>
  <c r="DL84" i="5"/>
  <c r="DB130" i="5"/>
  <c r="CR73" i="5"/>
  <c r="BF162" i="5"/>
  <c r="DL107" i="5"/>
  <c r="DB65" i="5"/>
  <c r="CC82" i="5"/>
  <c r="BZ95" i="5"/>
  <c r="CD95" i="5" s="1"/>
  <c r="DI151" i="5"/>
  <c r="BS38" i="5"/>
  <c r="BZ68" i="5"/>
  <c r="CD68" i="5" s="1"/>
  <c r="DB163" i="5"/>
  <c r="BS31" i="5"/>
  <c r="BT31" i="5" s="1"/>
  <c r="DI161" i="5"/>
  <c r="BS148" i="5"/>
  <c r="CY174" i="5"/>
  <c r="DI98" i="5"/>
  <c r="CR122" i="5"/>
  <c r="CC165" i="5"/>
  <c r="CD165" i="5" s="1"/>
  <c r="CR42" i="5"/>
  <c r="DI80" i="5"/>
  <c r="CR151" i="5"/>
  <c r="BZ77" i="5"/>
  <c r="DB42" i="5"/>
  <c r="CR108" i="5"/>
  <c r="BP120" i="5"/>
  <c r="BI163" i="5"/>
  <c r="BF109" i="5"/>
  <c r="CO79" i="5"/>
  <c r="BZ108" i="5"/>
  <c r="BP121" i="5"/>
  <c r="BT121" i="5" s="1"/>
  <c r="CC131" i="5"/>
  <c r="BZ43" i="5"/>
  <c r="CD43" i="5" s="1"/>
  <c r="DI59" i="5"/>
  <c r="DB59" i="5"/>
  <c r="DB112" i="5"/>
  <c r="DL129" i="5"/>
  <c r="BF140" i="5"/>
  <c r="BP150" i="5"/>
  <c r="DI39" i="5"/>
  <c r="BF50" i="5"/>
  <c r="CO115" i="5"/>
  <c r="DB141" i="5"/>
  <c r="DI164" i="5"/>
  <c r="BF71" i="5"/>
  <c r="CR126" i="5"/>
  <c r="BS75" i="5"/>
  <c r="DB111" i="5"/>
  <c r="BP79" i="5"/>
  <c r="BT79" i="5" s="1"/>
  <c r="BZ48" i="5"/>
  <c r="CR67" i="5"/>
  <c r="DI31" i="5"/>
  <c r="CC76" i="5"/>
  <c r="CO131" i="5"/>
  <c r="BZ84" i="5"/>
  <c r="BP146" i="5"/>
  <c r="BS106" i="5"/>
  <c r="BT106" i="5" s="1"/>
  <c r="BI121" i="5"/>
  <c r="BT47" i="5"/>
  <c r="CY44" i="5"/>
  <c r="BF99" i="5"/>
  <c r="DL62" i="5"/>
  <c r="BS113" i="5"/>
  <c r="BT113" i="5" s="1"/>
  <c r="BP161" i="5"/>
  <c r="BT161" i="5" s="1"/>
  <c r="CY157" i="5"/>
  <c r="DI29" i="5"/>
  <c r="CC80" i="5"/>
  <c r="CC160" i="5"/>
  <c r="CD160" i="5" s="1"/>
  <c r="BF167" i="5"/>
  <c r="CY173" i="5"/>
  <c r="CY98" i="5"/>
  <c r="DB82" i="5"/>
  <c r="DI88" i="5"/>
  <c r="BP118" i="5"/>
  <c r="BT118" i="5" s="1"/>
  <c r="BZ168" i="5"/>
  <c r="CD168" i="5" s="1"/>
  <c r="CY77" i="5"/>
  <c r="CY88" i="5"/>
  <c r="BZ163" i="5"/>
  <c r="CD163" i="5" s="1"/>
  <c r="BI172" i="5"/>
  <c r="BZ93" i="5"/>
  <c r="CD93" i="5" s="1"/>
  <c r="BP127" i="5"/>
  <c r="DL163" i="5"/>
  <c r="DL128" i="5"/>
  <c r="BS85" i="5"/>
  <c r="BT85" i="5" s="1"/>
  <c r="BZ56" i="5"/>
  <c r="DI30" i="5"/>
  <c r="BZ99" i="5"/>
  <c r="BP154" i="5"/>
  <c r="CO48" i="5"/>
  <c r="BS50" i="5"/>
  <c r="BT50" i="5" s="1"/>
  <c r="CO166" i="5"/>
  <c r="BD24" i="5"/>
  <c r="BE24" i="5"/>
  <c r="BG24" i="5"/>
  <c r="BH24" i="5"/>
  <c r="BZ144" i="5"/>
  <c r="CC78" i="5"/>
  <c r="CD78" i="5" s="1"/>
  <c r="DI57" i="5"/>
  <c r="CY106" i="5"/>
  <c r="BP145" i="5"/>
  <c r="BT145" i="5" s="1"/>
  <c r="BZ90" i="5"/>
  <c r="CY165" i="5"/>
  <c r="BZ104" i="5"/>
  <c r="CD104" i="5" s="1"/>
  <c r="CY134" i="5"/>
  <c r="BF89" i="5"/>
  <c r="DL133" i="5"/>
  <c r="BZ145" i="5"/>
  <c r="CD145" i="5" s="1"/>
  <c r="CR58" i="5"/>
  <c r="BI142" i="5"/>
  <c r="BZ40" i="5"/>
  <c r="BF144" i="5"/>
  <c r="CO165" i="5"/>
  <c r="BS49" i="5"/>
  <c r="CO65" i="5"/>
  <c r="BP90" i="5"/>
  <c r="BT90" i="5" s="1"/>
  <c r="CO118" i="5"/>
  <c r="BP170" i="5"/>
  <c r="BT170" i="5" s="1"/>
  <c r="BF23" i="5"/>
  <c r="BS64" i="5"/>
  <c r="BT64" i="5" s="1"/>
  <c r="DB76" i="5"/>
  <c r="BZ118" i="5"/>
  <c r="CD118" i="5" s="1"/>
  <c r="BP168" i="5"/>
  <c r="BT168" i="5" s="1"/>
  <c r="CR54" i="5"/>
  <c r="BZ42" i="5"/>
  <c r="BF88" i="5"/>
  <c r="BP119" i="5"/>
  <c r="CR86" i="5"/>
  <c r="BP110" i="5"/>
  <c r="CY30" i="5"/>
  <c r="BZ34" i="5"/>
  <c r="DL56" i="5"/>
  <c r="DB137" i="5"/>
  <c r="BF161" i="5"/>
  <c r="CO172" i="5"/>
  <c r="CO173" i="5"/>
  <c r="CC158" i="5"/>
  <c r="BZ23" i="5"/>
  <c r="BP35" i="5"/>
  <c r="BT35" i="5" s="1"/>
  <c r="DI32" i="5"/>
  <c r="CY41" i="5"/>
  <c r="DI23" i="5"/>
  <c r="CW25" i="5"/>
  <c r="CX25" i="5"/>
  <c r="CZ25" i="5"/>
  <c r="DA25" i="5"/>
  <c r="DL52" i="5"/>
  <c r="CC103" i="5"/>
  <c r="CY43" i="5"/>
  <c r="BS108" i="5"/>
  <c r="DL74" i="5"/>
  <c r="BS40" i="5"/>
  <c r="DB32" i="5"/>
  <c r="BS158" i="5"/>
  <c r="BT158" i="5" s="1"/>
  <c r="CY75" i="5"/>
  <c r="CC124" i="5"/>
  <c r="CD124" i="5" s="1"/>
  <c r="DB102" i="5"/>
  <c r="BF64" i="5"/>
  <c r="BS111" i="5"/>
  <c r="BT111" i="5" s="1"/>
  <c r="DL54" i="5"/>
  <c r="CC88" i="5"/>
  <c r="DL148" i="5"/>
  <c r="BZ172" i="5"/>
  <c r="BS109" i="5"/>
  <c r="BT109" i="5" s="1"/>
  <c r="BI110" i="5"/>
  <c r="DB52" i="5"/>
  <c r="BP48" i="5"/>
  <c r="BI84" i="5"/>
  <c r="CC149" i="5"/>
  <c r="CD149" i="5" s="1"/>
  <c r="BF171" i="5"/>
  <c r="DL53" i="5"/>
  <c r="BF117" i="5"/>
  <c r="BF86" i="5"/>
  <c r="CC134" i="5"/>
  <c r="CY110" i="5"/>
  <c r="BF83" i="5"/>
  <c r="CA26" i="5"/>
  <c r="CB26" i="5"/>
  <c r="BX26" i="5"/>
  <c r="BY26" i="5"/>
  <c r="DI173" i="5"/>
  <c r="DB74" i="5"/>
  <c r="BI123" i="5"/>
  <c r="CO89" i="5"/>
  <c r="BS83" i="5"/>
  <c r="BT83" i="5" s="1"/>
  <c r="DL28" i="5"/>
  <c r="BP56" i="5"/>
  <c r="BT56" i="5" s="1"/>
  <c r="BZ112" i="5"/>
  <c r="CD112" i="5" s="1"/>
  <c r="BI133" i="5"/>
  <c r="BT94" i="5"/>
  <c r="CC73" i="5"/>
  <c r="BZ52" i="5"/>
  <c r="CD52" i="5" s="1"/>
  <c r="DL69" i="5"/>
  <c r="CD166" i="5"/>
  <c r="BT162" i="5"/>
  <c r="CY49" i="5"/>
  <c r="BT103" i="5"/>
  <c r="BS84" i="5"/>
  <c r="BT84" i="5" s="1"/>
  <c r="DB60" i="5"/>
  <c r="CD85" i="5"/>
  <c r="CD70" i="5"/>
  <c r="CR69" i="5"/>
  <c r="CC120" i="5"/>
  <c r="CC138" i="5"/>
  <c r="BT164" i="5"/>
  <c r="CR94" i="5"/>
  <c r="CR114" i="5"/>
  <c r="DI63" i="5"/>
  <c r="CD173" i="5"/>
  <c r="BS137" i="5"/>
  <c r="DL125" i="5"/>
  <c r="DI162" i="5"/>
  <c r="CY62" i="5"/>
  <c r="BP125" i="5"/>
  <c r="BP65" i="5"/>
  <c r="BT65" i="5" s="1"/>
  <c r="BP172" i="5"/>
  <c r="BT172" i="5" s="1"/>
  <c r="CD164" i="5"/>
  <c r="CC128" i="5"/>
  <c r="DB124" i="5"/>
  <c r="BI73" i="5"/>
  <c r="BZ103" i="5"/>
  <c r="BP157" i="5"/>
  <c r="BT157" i="5" s="1"/>
  <c r="BT40" i="5"/>
  <c r="CY102" i="5"/>
  <c r="DI54" i="5"/>
  <c r="DI51" i="5"/>
  <c r="CC172" i="5"/>
  <c r="BZ156" i="5"/>
  <c r="DL35" i="5"/>
  <c r="BS48" i="5"/>
  <c r="BF114" i="5"/>
  <c r="BF141" i="5"/>
  <c r="BT98" i="5"/>
  <c r="BQ26" i="5"/>
  <c r="BR26" i="5"/>
  <c r="BN26" i="5"/>
  <c r="BO26" i="5"/>
  <c r="CD34" i="5" l="1"/>
  <c r="CD23" i="5"/>
  <c r="BT49" i="5"/>
  <c r="BT127" i="5"/>
  <c r="BT97" i="5"/>
  <c r="CD69" i="5"/>
  <c r="CY27" i="5"/>
  <c r="CD92" i="5"/>
  <c r="CD137" i="5"/>
  <c r="CR27" i="5"/>
  <c r="CD88" i="5"/>
  <c r="BT110" i="5"/>
  <c r="CD144" i="5"/>
  <c r="BT107" i="5"/>
  <c r="DB27" i="5"/>
  <c r="CD97" i="5"/>
  <c r="BT129" i="5"/>
  <c r="CD84" i="5"/>
  <c r="CD77" i="5"/>
  <c r="BT148" i="5"/>
  <c r="CD117" i="5"/>
  <c r="CD45" i="5"/>
  <c r="CD99" i="5"/>
  <c r="BT119" i="5"/>
  <c r="CD147" i="5"/>
  <c r="CD79" i="5"/>
  <c r="CD80" i="5"/>
  <c r="BT125" i="5"/>
  <c r="CD134" i="5"/>
  <c r="CD90" i="5"/>
  <c r="CD56" i="5"/>
  <c r="CD89" i="5"/>
  <c r="CD91" i="5"/>
  <c r="CD136" i="5"/>
  <c r="CD48" i="5"/>
  <c r="DL25" i="5"/>
  <c r="BT160" i="5"/>
  <c r="CD103" i="5"/>
  <c r="BF25" i="5"/>
  <c r="DL24" i="5"/>
  <c r="DL27" i="5"/>
  <c r="CD42" i="5"/>
  <c r="BF24" i="5"/>
  <c r="CR25" i="5"/>
  <c r="CC25" i="5"/>
  <c r="CY24" i="5"/>
  <c r="BT139" i="5"/>
  <c r="DI26" i="5"/>
  <c r="BT55" i="5"/>
  <c r="BS26" i="5"/>
  <c r="BT133" i="5"/>
  <c r="BT100" i="5"/>
  <c r="BT82" i="5"/>
  <c r="CD158" i="5"/>
  <c r="CO26" i="5"/>
  <c r="CD156" i="5"/>
  <c r="CD119" i="5"/>
  <c r="BT53" i="5"/>
  <c r="CD153" i="5"/>
  <c r="BP26" i="5"/>
  <c r="BZ26" i="5"/>
  <c r="BS24" i="5"/>
  <c r="BP27" i="5"/>
  <c r="BT27" i="5" s="1"/>
  <c r="CD41" i="5"/>
  <c r="CD101" i="5"/>
  <c r="BI26" i="5"/>
  <c r="BT150" i="5"/>
  <c r="BS25" i="5"/>
  <c r="BT25" i="5" s="1"/>
  <c r="CD36" i="5"/>
  <c r="CO24" i="5"/>
  <c r="BT108" i="5"/>
  <c r="DI25" i="5"/>
  <c r="BP25" i="5"/>
  <c r="BT59" i="5"/>
  <c r="CD171" i="5"/>
  <c r="BT48" i="5"/>
  <c r="CY25" i="5"/>
  <c r="CD40" i="5"/>
  <c r="BI24" i="5"/>
  <c r="CD108" i="5"/>
  <c r="BI25" i="5"/>
  <c r="BT29" i="5"/>
  <c r="CD66" i="5"/>
  <c r="BT44" i="5"/>
  <c r="BZ25" i="5"/>
  <c r="CD25" i="5" s="1"/>
  <c r="DB24" i="5"/>
  <c r="BT152" i="5"/>
  <c r="BT159" i="5"/>
  <c r="DL26" i="5"/>
  <c r="CC27" i="5"/>
  <c r="CR24" i="5"/>
  <c r="CD140" i="5"/>
  <c r="BT32" i="5"/>
  <c r="CD116" i="5"/>
  <c r="BT131" i="5"/>
  <c r="BT136" i="5"/>
  <c r="CD113" i="5"/>
  <c r="CD65" i="5"/>
  <c r="BT38" i="5"/>
  <c r="BT66" i="5"/>
  <c r="BT137" i="5"/>
  <c r="BP24" i="5"/>
  <c r="BT24" i="5" s="1"/>
  <c r="CO25" i="5"/>
  <c r="CD131" i="5"/>
  <c r="BT153" i="5"/>
  <c r="CR26" i="5"/>
  <c r="DI24" i="5"/>
  <c r="CD138" i="5"/>
  <c r="CD130" i="5"/>
  <c r="CY26" i="5"/>
  <c r="CD82" i="5"/>
  <c r="CD172" i="5"/>
  <c r="BT120" i="5"/>
  <c r="CC24" i="5"/>
  <c r="BT75" i="5"/>
  <c r="CD73" i="5"/>
  <c r="CD120" i="5"/>
  <c r="BI27" i="5"/>
  <c r="BT104" i="5"/>
  <c r="CD37" i="5"/>
  <c r="CD154" i="5"/>
  <c r="BT45" i="5"/>
  <c r="CC26" i="5"/>
  <c r="DB25" i="5"/>
  <c r="BT154" i="5"/>
  <c r="BT146" i="5"/>
  <c r="BZ24" i="5"/>
  <c r="CD128" i="5"/>
  <c r="BF27" i="5"/>
  <c r="CD51" i="5"/>
  <c r="BS27" i="5"/>
  <c r="CD98" i="5"/>
  <c r="CD150" i="5"/>
  <c r="CD76" i="5"/>
  <c r="CD27" i="5"/>
  <c r="DI27" i="5"/>
  <c r="BT26" i="5" l="1"/>
  <c r="CD26" i="5"/>
  <c r="CD24" i="5"/>
  <c r="DH2" i="2" l="1"/>
  <c r="CN2" i="2"/>
  <c r="BY2" i="2"/>
  <c r="BE2" i="2"/>
  <c r="AW4" i="2"/>
  <c r="DH18" i="2" l="1"/>
  <c r="DH17" i="2"/>
  <c r="DH16" i="2"/>
  <c r="DH12" i="2"/>
  <c r="DH11" i="2"/>
  <c r="CN18" i="2"/>
  <c r="CN17" i="2"/>
  <c r="CN16" i="2"/>
  <c r="CN12" i="2"/>
  <c r="CN11" i="2"/>
  <c r="DG18" i="2"/>
  <c r="DG17" i="2"/>
  <c r="DG16" i="2"/>
  <c r="DG12" i="2"/>
  <c r="DG11" i="2"/>
  <c r="CM18" i="2"/>
  <c r="CM17" i="2"/>
  <c r="CM16" i="2"/>
  <c r="CM12" i="2"/>
  <c r="CM11" i="2"/>
  <c r="BY18" i="2"/>
  <c r="BY17" i="2"/>
  <c r="BY16" i="2"/>
  <c r="BY12" i="2"/>
  <c r="BY11" i="2"/>
  <c r="BD17" i="2"/>
  <c r="BD16" i="2"/>
  <c r="BD11" i="2"/>
  <c r="BX18" i="2"/>
  <c r="BX17" i="2"/>
  <c r="BX16" i="2"/>
  <c r="BX12" i="2"/>
  <c r="BX11" i="2"/>
  <c r="BE18" i="2"/>
  <c r="BE17" i="2"/>
  <c r="BE16" i="2"/>
  <c r="BE12" i="2"/>
  <c r="BE11" i="2"/>
  <c r="BD18" i="2"/>
  <c r="BD1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 Warm</author>
    <author>Liam McDonagh-Greaves</author>
  </authors>
  <commentList>
    <comment ref="K21" authorId="0" shapeId="0" xr:uid="{BB571E76-C69E-4654-BED6-318D494FC37B}">
      <text>
        <r>
          <rPr>
            <b/>
            <sz val="9"/>
            <color indexed="81"/>
            <rFont val="Tahoma"/>
            <family val="2"/>
          </rPr>
          <t>Pete Warm:</t>
        </r>
        <r>
          <rPr>
            <sz val="9"/>
            <color indexed="81"/>
            <rFont val="Tahoma"/>
            <family val="2"/>
          </rPr>
          <t xml:space="preserve">
Max. 90 degrees for continuous horizon.</t>
        </r>
      </text>
    </comment>
    <comment ref="L21" authorId="1" shapeId="0" xr:uid="{C0434C47-0454-4201-9706-2076556FB6A0}">
      <text>
        <r>
          <rPr>
            <b/>
            <sz val="9"/>
            <color indexed="81"/>
            <rFont val="Tahoma"/>
            <family val="2"/>
          </rPr>
          <t>Liam McDonagh-Greaves:</t>
        </r>
        <r>
          <rPr>
            <sz val="9"/>
            <color indexed="81"/>
            <rFont val="Tahoma"/>
            <family val="2"/>
          </rPr>
          <t xml:space="preserve">
100 % = completely transparent
0 % = completely opaque
Caution: pasting values greater than 100 % in these cells will be allowed by Excel, but will cause malfunctioning of the worksheet.</t>
        </r>
      </text>
    </comment>
    <comment ref="M21" authorId="1" shapeId="0" xr:uid="{D2916D87-F02F-4C78-B1D6-AB5382E6F521}">
      <text>
        <r>
          <rPr>
            <b/>
            <sz val="9"/>
            <color indexed="81"/>
            <rFont val="Tahoma"/>
            <family val="2"/>
          </rPr>
          <t>Liam McDonagh-Greaves:</t>
        </r>
        <r>
          <rPr>
            <sz val="9"/>
            <color indexed="81"/>
            <rFont val="Tahoma"/>
            <family val="2"/>
          </rPr>
          <t xml:space="preserve">
100 % = completely transparent
0 % = completely opaque
Caution: pasting values greater than 100 % in these cells will be allowed by Excel, but will cause malfunctioning of the worksheet.</t>
        </r>
      </text>
    </comment>
    <comment ref="R21" authorId="1" shapeId="0" xr:uid="{DA6C0BA2-21E6-4D4C-93BF-3803A6215C89}">
      <text>
        <r>
          <rPr>
            <b/>
            <sz val="9"/>
            <color indexed="81"/>
            <rFont val="Tahoma"/>
            <family val="2"/>
          </rPr>
          <t>Liam McDonagh-Greaves:</t>
        </r>
        <r>
          <rPr>
            <sz val="9"/>
            <color indexed="81"/>
            <rFont val="Tahoma"/>
            <family val="2"/>
          </rPr>
          <t xml:space="preserve">
A typical error would be when the horizon shading entered in this sheet has a lower height than the horizon shading entered in the Shading sheet.</t>
        </r>
      </text>
    </comment>
    <comment ref="Z21" authorId="1" shapeId="0" xr:uid="{909F3EE5-3101-4EB5-95B6-42282ABC8F65}">
      <text>
        <r>
          <rPr>
            <b/>
            <sz val="9"/>
            <color indexed="81"/>
            <rFont val="Tahoma"/>
            <family val="2"/>
          </rPr>
          <t>Liam McDonagh-Greaves:</t>
        </r>
        <r>
          <rPr>
            <sz val="9"/>
            <color indexed="81"/>
            <rFont val="Tahoma"/>
            <family val="2"/>
          </rPr>
          <t xml:space="preserve">
100 % = completely transparent
10 % = brise-soleil (estimate)
0 % = completely opaque
Caution: pasting values greater than 100 % in these cells will be allowed by Excel, but will cause malfunctioning of the worksheet.</t>
        </r>
      </text>
    </comment>
    <comment ref="AA21" authorId="1" shapeId="0" xr:uid="{FAA07FF6-198A-4D43-801F-B562A2D8E1DC}">
      <text>
        <r>
          <rPr>
            <b/>
            <sz val="9"/>
            <color indexed="81"/>
            <rFont val="Tahoma"/>
            <family val="2"/>
          </rPr>
          <t>Liam McDonagh-Greaves:</t>
        </r>
        <r>
          <rPr>
            <sz val="9"/>
            <color indexed="81"/>
            <rFont val="Tahoma"/>
            <family val="2"/>
          </rPr>
          <t xml:space="preserve">
100 % = completely transparent
25 % = brise-soleil (estimate)
0 % = completely opaque
Caution: pasting values greater than 100 % in these cells will be allowed by Excel, but will cause malfunctioning of the worksheet.</t>
        </r>
      </text>
    </comment>
    <comment ref="AI21" authorId="1" shapeId="0" xr:uid="{EC816B57-145B-4304-B2F3-5DDB80F690B4}">
      <text>
        <r>
          <rPr>
            <b/>
            <sz val="9"/>
            <color indexed="81"/>
            <rFont val="Tahoma"/>
            <family val="2"/>
          </rPr>
          <t>Liam McDonagh-Greaves:</t>
        </r>
        <r>
          <rPr>
            <sz val="9"/>
            <color indexed="81"/>
            <rFont val="Tahoma"/>
            <family val="2"/>
          </rPr>
          <t xml:space="preserve">
Only fill in this column if you are modelling juliet balcony shading. Otherwise, leave blank.</t>
        </r>
      </text>
    </comment>
    <comment ref="AN21" authorId="1" shapeId="0" xr:uid="{BFC3494A-2C11-47A5-969E-B80317DFAEBC}">
      <text>
        <r>
          <rPr>
            <b/>
            <sz val="9"/>
            <color indexed="81"/>
            <rFont val="Tahoma"/>
            <family val="2"/>
          </rPr>
          <t>Liam McDonagh-Greaves:</t>
        </r>
        <r>
          <rPr>
            <sz val="9"/>
            <color indexed="81"/>
            <rFont val="Tahoma"/>
            <family val="2"/>
          </rPr>
          <t xml:space="preserve">
This column is for any miscellaneous additional shading factors that you wish to apply, that you would normally have entered in the "Additional shading reduction factor, winter" column in the Shading sheet
Caution: pasting values greater than 100 % in these cells will be allowed by Excel, but will cause malfunctioning of the worksheet.</t>
        </r>
      </text>
    </comment>
    <comment ref="AO21" authorId="1" shapeId="0" xr:uid="{14FA4361-7702-48AA-8CBA-1241711A7763}">
      <text>
        <r>
          <rPr>
            <b/>
            <sz val="9"/>
            <color indexed="81"/>
            <rFont val="Tahoma"/>
            <family val="2"/>
          </rPr>
          <t>Liam McDonagh-Greaves:</t>
        </r>
        <r>
          <rPr>
            <sz val="9"/>
            <color indexed="81"/>
            <rFont val="Tahoma"/>
            <family val="2"/>
          </rPr>
          <t xml:space="preserve">
This column is for any miscellaneous additional shading factors that you wish to apply, that you would normally have entered in the "Additional shading reduction factor, summer" column in the Shading sheet
Caution: pasting values greater than 100 % in these cells will be allowed by Excel, but will cause malfunctioning of the worksheet.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<sst xmlns="http://schemas.openxmlformats.org/spreadsheetml/2006/main" count="501" uniqueCount="181">
  <si>
    <t>AR</t>
  </si>
  <si>
    <t>AP</t>
  </si>
  <si>
    <t>First cell summer overhang shading</t>
  </si>
  <si>
    <t>AN</t>
  </si>
  <si>
    <t>AL</t>
  </si>
  <si>
    <t>First cell winter overhang shading</t>
  </si>
  <si>
    <t>First cell summer horizon shading</t>
  </si>
  <si>
    <t>AJ</t>
  </si>
  <si>
    <t>First cell winter horizon shading</t>
  </si>
  <si>
    <t>AA</t>
  </si>
  <si>
    <t>Y</t>
  </si>
  <si>
    <t>First cell glazing area</t>
  </si>
  <si>
    <t>Z</t>
  </si>
  <si>
    <t>X</t>
  </si>
  <si>
    <t>First cell glazing height</t>
  </si>
  <si>
    <t>W</t>
  </si>
  <si>
    <t>First cell glazing width</t>
  </si>
  <si>
    <t>V</t>
  </si>
  <si>
    <t>First cell orientation</t>
  </si>
  <si>
    <t>U</t>
  </si>
  <si>
    <t>First cell angle of inclination</t>
  </si>
  <si>
    <t>T</t>
  </si>
  <si>
    <t>First cell deviation from north</t>
  </si>
  <si>
    <t>S</t>
  </si>
  <si>
    <t>First cell description</t>
  </si>
  <si>
    <t>R</t>
  </si>
  <si>
    <t>First cell quantity</t>
  </si>
  <si>
    <t>Latitude</t>
  </si>
  <si>
    <t>Vfaktor_Überst</t>
  </si>
  <si>
    <t>ipol_senk</t>
  </si>
  <si>
    <t>senk2</t>
  </si>
  <si>
    <t>senk1</t>
  </si>
  <si>
    <t>ipol_hor</t>
  </si>
  <si>
    <t>hor2</t>
  </si>
  <si>
    <t>hor1</t>
  </si>
  <si>
    <t>Azimut_unten</t>
  </si>
  <si>
    <t>Tu/(0.5*(Hf+Au))</t>
  </si>
  <si>
    <t>Vfaktor_Laibung</t>
  </si>
  <si>
    <t>Tl/(0.5*(Bf+Al))</t>
  </si>
  <si>
    <t>Vfaktor_Hori</t>
  </si>
  <si>
    <t>hh/dh</t>
  </si>
  <si>
    <t>Azimut</t>
  </si>
  <si>
    <t>Neigung</t>
  </si>
  <si>
    <t>Tu/(0.5*Hf+Au)</t>
  </si>
  <si>
    <t>Tl/(0.5*Bf+Al)</t>
  </si>
  <si>
    <t>Latitude (from Shading sheet):</t>
  </si>
  <si>
    <t>%</t>
  </si>
  <si>
    <t>m2</t>
  </si>
  <si>
    <t>m</t>
  </si>
  <si>
    <t>º</t>
  </si>
  <si>
    <t>Degrees</t>
  </si>
  <si>
    <t>This PHPP reference row</t>
  </si>
  <si>
    <t>This PHPP reference column</t>
  </si>
  <si>
    <t>10.3 reference row</t>
  </si>
  <si>
    <t>10.3 reference column</t>
  </si>
  <si>
    <t>9.6a reference row</t>
  </si>
  <si>
    <t>9.6a reference column</t>
  </si>
  <si>
    <t>Item</t>
  </si>
  <si>
    <t>Columns AV onwards to be hidden. --&gt;</t>
  </si>
  <si>
    <t>Additional Shading Summer (hidden)</t>
  </si>
  <si>
    <t>Additional Shading Winter (hidden)</t>
  </si>
  <si>
    <t>Additional shading reduction factor (summer)</t>
  </si>
  <si>
    <t>Additional shading reduction factor (winter)</t>
  </si>
  <si>
    <t>Errors</t>
  </si>
  <si>
    <t>Calculation (hidden)</t>
  </si>
  <si>
    <t>Shaded area due to vertical bars/juliet balcony railings (hidden)</t>
  </si>
  <si>
    <t>Shaded area due to horizontal bars (hidden)</t>
  </si>
  <si>
    <t>Height of juliet balcony above cill height</t>
  </si>
  <si>
    <t>Number of vertical bars OR juliet balcony railings</t>
  </si>
  <si>
    <t>Number of horizontal bars</t>
  </si>
  <si>
    <t>Calculation Summer (hidden)</t>
  </si>
  <si>
    <t>Calculation Winter (hidden)</t>
  </si>
  <si>
    <t>Summer shading from Shading Sheet (hidden)</t>
  </si>
  <si>
    <t>Winter shading from Shading Sheet (hidden)</t>
  </si>
  <si>
    <t>Transparency of additional shading object, summer</t>
  </si>
  <si>
    <t>Transparency of additional shading object, winter</t>
  </si>
  <si>
    <t>Vertical distance to additional shading object</t>
  </si>
  <si>
    <t>Depth of additional shading object (measured all the way back to the glazing)</t>
  </si>
  <si>
    <t>Distance from glazing edge to reveal</t>
  </si>
  <si>
    <t>Window reveal depth</t>
  </si>
  <si>
    <r>
      <t>Angle subtended by additional shading object θ</t>
    </r>
    <r>
      <rPr>
        <vertAlign val="subscript"/>
        <sz val="10"/>
        <rFont val="Arial"/>
        <family val="2"/>
      </rPr>
      <t>total</t>
    </r>
    <r>
      <rPr>
        <sz val="10"/>
        <rFont val="Arial"/>
        <family val="2"/>
      </rPr>
      <t xml:space="preserve"> </t>
    </r>
  </si>
  <si>
    <t>Distance to additional shading object</t>
  </si>
  <si>
    <t>Height of additional shading object (measured from cill level)</t>
  </si>
  <si>
    <t>Glazing area</t>
  </si>
  <si>
    <t>Glazing height</t>
  </si>
  <si>
    <t>Glazing width</t>
  </si>
  <si>
    <t>Orientation</t>
  </si>
  <si>
    <t>Angle of Inclination from the Horizontal</t>
  </si>
  <si>
    <t>Deviation from North</t>
  </si>
  <si>
    <t>Description</t>
  </si>
  <si>
    <t>Quantity</t>
  </si>
  <si>
    <t>PHPP version:</t>
  </si>
  <si>
    <t>Workbook controls</t>
  </si>
  <si>
    <t>This space left intentionally blank. This is so that when orange cells are pasted from hidden areas of PHPP Shading sheet, they are in exactly the same cells in this sheet as they were in the Shading sheet, which means that you only need to update some of the columns in the formulae.</t>
  </si>
  <si>
    <t>Results</t>
  </si>
  <si>
    <t>Glazing Bars / Juliet Balcony</t>
  </si>
  <si>
    <t>Overhang</t>
  </si>
  <si>
    <t>Horizon</t>
  </si>
  <si>
    <t>N</t>
  </si>
  <si>
    <t>Glazing bar/juliet railing width (mm):</t>
  </si>
  <si>
    <t>O/W</t>
  </si>
  <si>
    <t>Sun angle correction (default 1.5):</t>
  </si>
  <si>
    <t>a</t>
  </si>
  <si>
    <t>r</t>
  </si>
  <si>
    <t>b</t>
  </si>
  <si>
    <t>Senkrecht</t>
  </si>
  <si>
    <t>Horizontal</t>
  </si>
  <si>
    <t>Pi/180</t>
  </si>
  <si>
    <t>SOMMER
Überstand</t>
  </si>
  <si>
    <t>SOMMER
Laibung</t>
  </si>
  <si>
    <t>SOMMER
Horizont</t>
  </si>
  <si>
    <t>WINTER
Überstand</t>
  </si>
  <si>
    <t>WINTER
Laibung</t>
  </si>
  <si>
    <t>WINTER
Horizont</t>
  </si>
  <si>
    <t>Bug Reports/Feedback
Email: office@peterwarm.co.uk</t>
  </si>
  <si>
    <t>Authors:
Liam McDonagh-Greaves
Peter Warm
Karl Parsons</t>
  </si>
  <si>
    <r>
      <t>Sheet developed by and copyright*: </t>
    </r>
    <r>
      <rPr>
        <sz val="18"/>
        <color rgb="FF800000"/>
        <rFont val="Wingdings 2"/>
        <family val="1"/>
        <charset val="2"/>
      </rPr>
      <t xml:space="preserve"> </t>
    </r>
    <r>
      <rPr>
        <sz val="16"/>
        <color rgb="FF808080"/>
        <rFont val="Century Gothic"/>
        <family val="2"/>
      </rPr>
      <t>WARM:</t>
    </r>
    <r>
      <rPr>
        <sz val="18"/>
        <color rgb="FFFF0000"/>
        <rFont val="Arial"/>
        <family val="2"/>
      </rPr>
      <t xml:space="preserve"> </t>
    </r>
    <r>
      <rPr>
        <sz val="16"/>
        <color rgb="FF800000"/>
        <rFont val="Century Gothic"/>
        <family val="2"/>
      </rPr>
      <t xml:space="preserve">Low Energy Building Practice
</t>
    </r>
    <r>
      <rPr>
        <sz val="10"/>
        <rFont val="Arial"/>
        <family val="2"/>
      </rPr>
      <t>3 Admirals Hard, Plymouth, PL1 3RJ +44 (0)1752 542 546
* Except where items belong to the Passivhaus Institute or the Building Research Establishment, as attributed.</t>
    </r>
  </si>
  <si>
    <t>Additional Shading Sheet (PHPP 9 and 10)</t>
  </si>
  <si>
    <t>Compatibility Notes
Tested in Excel for Office 365.
May not function properly in older versions of Excel, or in LibreOffice.</t>
  </si>
  <si>
    <t>Move the sheet into your PHPP 9 or 10 and use for advanced shading situations.</t>
  </si>
  <si>
    <r>
      <rPr>
        <b/>
        <sz val="14"/>
        <color rgb="FFFF0000"/>
        <rFont val="Arial"/>
        <family val="2"/>
      </rPr>
      <t>When to use this sheet</t>
    </r>
    <r>
      <rPr>
        <b/>
        <sz val="14"/>
        <rFont val="Arial"/>
        <family val="2"/>
      </rPr>
      <t xml:space="preserve">
</t>
    </r>
    <r>
      <rPr>
        <sz val="14"/>
        <rFont val="Arial"/>
        <family val="2"/>
      </rPr>
      <t>For continuous, opaque shading, use the Shading sheet (i.e.not this one)</t>
    </r>
    <r>
      <rPr>
        <b/>
        <sz val="14"/>
        <rFont val="Arial"/>
        <family val="2"/>
      </rPr>
      <t xml:space="preserve">
</t>
    </r>
    <r>
      <rPr>
        <sz val="14"/>
        <rFont val="Arial"/>
        <family val="2"/>
      </rPr>
      <t>Use this sheet for objects that are discontinuous and/or transparent, e.g trees, tower blocks, brise-soleils, juliet balconies.</t>
    </r>
  </si>
  <si>
    <t>How to move the sheet into your PHPP</t>
  </si>
  <si>
    <t>Version History</t>
  </si>
  <si>
    <t>Notes/errors</t>
  </si>
  <si>
    <t>v1.0.2</t>
  </si>
  <si>
    <t>Version of sheet showing formula to type in Shading sheet to give shading objects some transparency.</t>
  </si>
  <si>
    <t>If this sheet produces a shading factor greater than 100 % it means that the glazing in question does not "see" the additional shading that has been entered in this sheet. For instance, if a large standard overhang reveal is present, and this has been entered in the Shading sheet, but there is an additional brise-soleil entered in this sheet, a window with a very small height may not be affected in any way by the brise-soleil.</t>
  </si>
  <si>
    <t>2. In the menu that is displayed, select 'Move or Copy…'</t>
  </si>
  <si>
    <t>v2.0.0</t>
  </si>
  <si>
    <t>Release of plug-in sheet for WARM comment.</t>
  </si>
  <si>
    <t>3. In the drop-down menu under 'To book:', select your PHPP file</t>
  </si>
  <si>
    <t>v2.0.1</t>
  </si>
  <si>
    <t>Errors corrected, but all to do with aesthetics/usability.</t>
  </si>
  <si>
    <t>4. Click OK.</t>
  </si>
  <si>
    <t>v2.0.2</t>
  </si>
  <si>
    <t>Fixed issue with horizon image not showing up. Changed calculations from "manual" to "automatic".</t>
  </si>
  <si>
    <t>v2.0.3</t>
  </si>
  <si>
    <t>Usability.</t>
  </si>
  <si>
    <t>How to use the sheet</t>
  </si>
  <si>
    <t>v2.0.4</t>
  </si>
  <si>
    <t>Correct horizon and overhang shading formulae, split up glazing bars formula into two stages for ease of reading, add user input error column</t>
  </si>
  <si>
    <r>
      <t>Additional horizon shading</t>
    </r>
    <r>
      <rPr>
        <sz val="14"/>
        <rFont val="Arial"/>
        <family val="2"/>
      </rPr>
      <t xml:space="preserve"> - for irregular or transparent objects, e.g. tower blocks, trees.</t>
    </r>
  </si>
  <si>
    <t>v2.1.0</t>
  </si>
  <si>
    <t>Public release</t>
  </si>
  <si>
    <r>
      <rPr>
        <sz val="14"/>
        <rFont val="Wingdings"/>
        <charset val="2"/>
      </rPr>
      <t>l</t>
    </r>
    <r>
      <rPr>
        <sz val="14"/>
        <rFont val="Arial"/>
        <family val="2"/>
      </rPr>
      <t xml:space="preserve"> </t>
    </r>
    <r>
      <rPr>
        <sz val="14"/>
        <rFont val="Arial"/>
        <family val="2"/>
        <charset val="2"/>
      </rPr>
      <t>Tree transparencies
The PHPP manual states the following:
"Deciduous trees in winter have a typical transparency between 50 % and 80 %.
Coniferous trees have a transparency between 20 % and 50 %. In some cases
this can be even less than 5 %. In the summer, the transparency is between
1 % and 40 % depending on the type of tree."
The BRE document 209 2011 (right) offers average figures for a number of
species.</t>
    </r>
  </si>
  <si>
    <t>v3.0.1</t>
  </si>
  <si>
    <t>Release for internal WARM testing</t>
  </si>
  <si>
    <t>v3.0.2</t>
  </si>
  <si>
    <t>Improvements</t>
  </si>
  <si>
    <r>
      <t>Additional overhang shading</t>
    </r>
    <r>
      <rPr>
        <sz val="14"/>
        <rFont val="Arial"/>
        <family val="2"/>
      </rPr>
      <t xml:space="preserve"> - for partially-transparent overhangs, e.g. brise-soleil or pergolas.</t>
    </r>
  </si>
  <si>
    <t>v3.0.3</t>
  </si>
  <si>
    <t>Bug fix</t>
  </si>
  <si>
    <t>The "depth of additional shading object"  must be measured from the most outward edge of the shading object, right back to the glazing.</t>
  </si>
  <si>
    <t>v3.0.4</t>
  </si>
  <si>
    <t>* Make entries start on row 23, as per PHPP 10 Shading sheet, which makes pasting results into Shading sheet easier.
* Update text in cell AR15 and AS15 to give different instructions for PHPP 9 and 10.</t>
  </si>
  <si>
    <t>Glazing bar/juliet balcony shading</t>
  </si>
  <si>
    <r>
      <rPr>
        <sz val="14"/>
        <rFont val="Wingdings"/>
        <charset val="2"/>
      </rPr>
      <t>l</t>
    </r>
    <r>
      <rPr>
        <sz val="14"/>
        <rFont val="Arial"/>
        <family val="2"/>
      </rPr>
      <t xml:space="preserve"> The sun angle correction factor only applies to glazing bars. It accounts for the fact that the sun will rarely be shining directly at the window, but from above and/or from the side. The shadow cast on the glazing by glazing bars will therefore be larger than the area of the glazing bars. The Passivhaus Institute advises that a value of 1.5 be used (Passivhaus Building Certifiers' Almanac, 14/11/2016).
</t>
    </r>
    <r>
      <rPr>
        <sz val="14"/>
        <rFont val="Wingdings"/>
        <charset val="2"/>
      </rPr>
      <t>l</t>
    </r>
    <r>
      <rPr>
        <sz val="14"/>
        <rFont val="Arial"/>
        <family val="2"/>
      </rPr>
      <t xml:space="preserve"> If glazing bars are </t>
    </r>
    <r>
      <rPr>
        <b/>
        <sz val="14"/>
        <rFont val="Arial"/>
        <family val="2"/>
      </rPr>
      <t>not</t>
    </r>
    <r>
      <rPr>
        <sz val="14"/>
        <rFont val="Arial"/>
        <family val="2"/>
      </rPr>
      <t xml:space="preserve"> simply plant-on bars, you must also enter a Psi-value in the PHPP to correct for additional heat losses through the glazing (not calculated in this sheet).</t>
    </r>
  </si>
  <si>
    <t>v4.0.1</t>
  </si>
  <si>
    <t>Add in columns, "Reveal shading on one side"</t>
  </si>
  <si>
    <r>
      <t xml:space="preserve">Reveal shading on one side
</t>
    </r>
    <r>
      <rPr>
        <b/>
        <sz val="10"/>
        <rFont val="Arial"/>
        <family val="2"/>
      </rPr>
      <t>(as per section 20.5.4, step 3 in PHPP 10 manual)</t>
    </r>
  </si>
  <si>
    <t>10.4 reference row</t>
  </si>
  <si>
    <t>10.4 reference column</t>
  </si>
  <si>
    <t>v4.1.0</t>
  </si>
  <si>
    <t>Make it work with PHPP 10.4</t>
  </si>
  <si>
    <t>v4.2.0</t>
  </si>
  <si>
    <t>Make it work with PHPP 10.4a</t>
  </si>
  <si>
    <t>10.4a reference column</t>
  </si>
  <si>
    <t>10.4a reference row</t>
  </si>
  <si>
    <t>v4.2.1</t>
  </si>
  <si>
    <t>Update text in cell AS21 to match text in cell AR21.</t>
  </si>
  <si>
    <t>1. Right-click on the tab below, named '"Additional Shading 421'"</t>
  </si>
  <si>
    <t>Columns AU onwards to be hidden. --&gt;</t>
  </si>
  <si>
    <t>v4.2.2</t>
  </si>
  <si>
    <t>10.6 reference row</t>
  </si>
  <si>
    <t>10.6 reference column</t>
  </si>
  <si>
    <t>v4.2.3</t>
  </si>
  <si>
    <t>Update formula in cell DR20 to work with PHPP 10.6</t>
  </si>
  <si>
    <t>Correct problem with PHPP 10.6</t>
  </si>
  <si>
    <r>
      <rPr>
        <sz val="14"/>
        <rFont val="Wingdings"/>
        <charset val="2"/>
      </rPr>
      <t>l</t>
    </r>
    <r>
      <rPr>
        <sz val="14"/>
        <rFont val="Arial"/>
        <family val="2"/>
      </rPr>
      <t xml:space="preserve"> The "height of additional shading object" must be measured from window cill level to the top of the object.
</t>
    </r>
    <r>
      <rPr>
        <sz val="14"/>
        <rFont val="Wingdings"/>
        <charset val="2"/>
      </rPr>
      <t>l</t>
    </r>
    <r>
      <rPr>
        <sz val="14"/>
        <rFont val="Arial"/>
        <family val="2"/>
      </rPr>
      <t xml:space="preserve"> "Angle subtended by additional shading object"
North- and south-facing windows: draw a 90-degree horizon sweep angle on the window, as below. Out of this 90-degree zone, note how many degrees are taken up by the additional shading object (represented in the drawing below by θ). This is the figure to input.
East- and west-facing windows: same principle, but use a 45-degree sweep angle looking south (or north, if you are in the southern hemisphere). See PHPP 10 manual, figure 87, "Estimation of f (shading portion)".
Note: if you have several windows that are likely to have similar shading, you may wish to speed up the process by drawing a single 90-degree horizon sweep angle at a place on the facade that typifies the situation for those windows.
Note: if you have more than one additional shading object, work out how many degrees of the horizon sweep angle they each take up, then sum those angles.
</t>
    </r>
    <r>
      <rPr>
        <sz val="14"/>
        <rFont val="Wingdings"/>
        <charset val="2"/>
      </rPr>
      <t>l</t>
    </r>
    <r>
      <rPr>
        <sz val="14"/>
        <rFont val="Arial"/>
        <family val="2"/>
      </rPr>
      <t xml:space="preserve"> Tree transparencies
The PHPP manual states the following:
"Deciduous trees in winter have a typical transparency between 50 % and 80 %.
Coniferous trees have a transparency between 20 % and 50 %. In some cases
this can be even less than 5 %. In the summer, the transparency is between
1 % and 40 % depending on the type of tree."
The </t>
    </r>
    <r>
      <rPr>
        <b/>
        <sz val="14"/>
        <color rgb="FFFF0000"/>
        <rFont val="Arial"/>
        <family val="2"/>
      </rPr>
      <t>BRE document 209 2011 (right)</t>
    </r>
    <r>
      <rPr>
        <sz val="14"/>
        <rFont val="Arial"/>
        <family val="2"/>
      </rPr>
      <t xml:space="preserve"> offers average figures for a number of
species.
</t>
    </r>
  </si>
  <si>
    <t>v4.2.4</t>
  </si>
  <si>
    <t>Correct horizon formula and guidance to use a 45-degree sweep angle for east- and west-facing windows.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</si>
</sst>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0">
    <font>
      <sz val="11"/>
      <color theme="1"/>
      <name val="Calibri"/>
      <family val="2"/>
      <scheme val="minor"/>
    </font>
    <font>
      <sz val="11"/>
      <color theme="1"/>
      <name val="Calibri"/>
      <family val="2"/>
      <scheme val="minor"/>
    </font>
    <font>
      <sz val="10"/>
      <name val="Arial"/>
      <family val="2"/>
    </font>
    <font>
      <b/>
      <sz val="10"/>
      <color indexed="8"/>
      <name val="Arial"/>
      <family val="2"/>
    </font>
    <font>
      <sz val="10"/>
      <name val="MS Sans Serif"/>
      <family val="2"/>
    </font>
    <font>
      <b/>
      <sz val="12"/>
      <color indexed="61"/>
      <name val="Courier New"/>
      <family val="3"/>
    </font>
    <font>
      <sz val="10"/>
      <name val="Helv"/>
    </font>
    <font>
      <b/>
      <sz val="10"/>
      <color indexed="12"/>
      <name val="Arial"/>
      <family val="2"/>
    </font>
    <font>
      <b/>
      <sz val="10"/>
      <color indexed="61"/>
      <name val="Arial"/>
      <family val="2"/>
    </font>
    <font>
      <sz val="10"/>
      <color rgb="FF000000"/>
      <name val="Arial"/>
      <family val="2"/>
    </font>
    <font>
      <b/>
      <sz val="10"/>
      <name val="Arial"/>
      <family val="2"/>
    </font>
    <font>
      <sz val="10"/>
      <color rgb="FFFF0000"/>
      <name val="Arial"/>
      <family val="2"/>
    </font>
    <font>
      <vertAlign val="subscript"/>
      <sz val="10"/>
      <name val="Arial"/>
      <family val="2"/>
    </font>
    <font>
      <b/>
      <sz val="16"/>
      <name val="Arial"/>
      <family val="2"/>
    </font>
    <font>
      <sz val="14"/>
      <name val="Arial"/>
      <family val="2"/>
    </font>
    <font>
      <sz val="14"/>
      <name val="Arial"/>
      <family val="2"/>
      <charset val="2"/>
    </font>
    <font>
      <b/>
      <sz val="14"/>
      <name val="Arial"/>
      <family val="2"/>
    </font>
    <font>
      <b/>
      <sz val="14"/>
      <color rgb="FFFF0000"/>
      <name val="Arial"/>
      <family val="2"/>
    </font>
    <font>
      <sz val="18"/>
      <color rgb="FF800000"/>
      <name val="Wingdings 2"/>
      <family val="1"/>
      <charset val="2"/>
    </font>
    <font>
      <sz val="24"/>
      <name val="Arial"/>
      <family val="2"/>
    </font>
    <font>
      <b/>
      <sz val="36"/>
      <name val="Arial"/>
      <family val="2"/>
    </font>
    <font>
      <b/>
      <sz val="24"/>
      <name val="Arial"/>
      <family val="2"/>
    </font>
    <font>
      <sz val="16"/>
      <color rgb="FF808080"/>
      <name val="Century Gothic"/>
      <family val="2"/>
    </font>
    <font>
      <sz val="18"/>
      <color rgb="FFFF0000"/>
      <name val="Arial"/>
      <family val="2"/>
    </font>
    <font>
      <sz val="16"/>
      <color rgb="FF800000"/>
      <name val="Century Gothic"/>
      <family val="2"/>
    </font>
    <font>
      <b/>
      <sz val="20"/>
      <name val="Arial"/>
      <family val="2"/>
    </font>
    <font>
      <b/>
      <sz val="9"/>
      <color indexed="81"/>
      <name val="Tahoma"/>
      <family val="2"/>
    </font>
    <font>
      <sz val="9"/>
      <color indexed="81"/>
      <name val="Tahoma"/>
      <family val="2"/>
    </font>
    <font>
      <sz val="14"/>
      <name val="Wingdings"/>
      <charset val="2"/>
    </font>
    <font>
      <sz val="8"/>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indexed="42"/>
        <bgColor indexed="64"/>
      </patternFill>
    </fill>
    <fill>
      <patternFill patternType="solid">
        <fgColor indexed="26"/>
        <bgColor indexed="64"/>
      </patternFill>
    </fill>
    <fill>
      <patternFill patternType="solid">
        <fgColor rgb="FFFFFFCC"/>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38">
    <border>
      <left/>
      <right/>
      <top/>
      <bottom/>
      <diagonal/>
    </border>
    <border>
      <left style="thin">
        <color rgb="FF808080"/>
      </left>
      <right style="thin">
        <color rgb="FF808080"/>
      </right>
      <top style="thin">
        <color rgb="FF808080"/>
      </top>
      <bottom style="thin">
        <color rgb="FF808080"/>
      </bottom>
      <diagonal/>
    </border>
    <border>
      <left/>
      <right style="thin">
        <color indexed="64"/>
      </right>
      <top/>
      <bottom/>
      <diagonal/>
    </border>
    <border>
      <left/>
      <right style="thin">
        <color rgb="FF808080"/>
      </right>
      <top/>
      <bottom style="thin">
        <color rgb="FF808080"/>
      </bottom>
      <diagonal/>
    </border>
    <border>
      <left/>
      <right/>
      <top/>
      <bottom style="thin">
        <color rgb="FF808080"/>
      </bottom>
      <diagonal/>
    </border>
    <border>
      <left style="thin">
        <color rgb="FF808080"/>
      </left>
      <right/>
      <top/>
      <bottom style="thin">
        <color rgb="FF808080"/>
      </bottom>
      <diagonal/>
    </border>
    <border>
      <left style="thin">
        <color rgb="FF808080"/>
      </left>
      <right/>
      <top style="thin">
        <color rgb="FF808080"/>
      </top>
      <bottom/>
      <diagonal/>
    </border>
    <border>
      <left/>
      <right style="thin">
        <color rgb="FF808080"/>
      </right>
      <top/>
      <bottom/>
      <diagonal/>
    </border>
    <border>
      <left style="thin">
        <color rgb="FF808080"/>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right style="medium">
        <color indexed="64"/>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diagonal/>
    </border>
    <border>
      <left/>
      <right style="medium">
        <color indexed="64"/>
      </right>
      <top style="thin">
        <color rgb="FF808080"/>
      </top>
      <bottom/>
      <diagonal/>
    </border>
    <border>
      <left style="medium">
        <color indexed="64"/>
      </left>
      <right/>
      <top style="thin">
        <color rgb="FF808080"/>
      </top>
      <bottom/>
      <diagonal/>
    </border>
    <border>
      <left style="thin">
        <color rgb="FF808080"/>
      </left>
      <right style="thin">
        <color rgb="FF808080"/>
      </right>
      <top style="thin">
        <color rgb="FF808080"/>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right/>
      <top/>
      <bottom style="medium">
        <color auto="1"/>
      </bottom>
      <diagonal/>
    </border>
    <border>
      <left/>
      <right style="medium">
        <color indexed="64"/>
      </right>
      <top/>
      <bottom style="medium">
        <color indexed="64"/>
      </bottom>
      <diagonal/>
    </border>
    <border>
      <left style="medium">
        <color indexed="64"/>
      </left>
      <right/>
      <top/>
      <bottom style="medium">
        <color indexed="64"/>
      </bottom>
      <diagonal/>
    </border>
  </borders>
  <cellStyleXfs count="7">
    <xf numFmtId="0" fontId="0" fillId="0" borderId="0"/>
    <xf numFmtId="9" fontId="2" fillId="0" borderId="0" applyFont="0" applyFill="0" applyBorder="0" applyAlignment="0" applyProtection="0"/>
    <xf numFmtId="0" fontId="2" fillId="0" borderId="0"/>
    <xf numFmtId="0" fontId="4" fillId="0" borderId="0"/>
    <xf numFmtId="0" fontId="6" fillId="0" borderId="0"/>
    <xf numFmtId="0" fontId="1" fillId="0" borderId="0"/>
    <xf numFmtId="0" fontId="2" fillId="0" borderId="0"/>
  </cellStyleXfs>
  <cellXfs count="229">
    <xf numFmtId="0" fontId="0" fillId="0" borderId="0" xfId="0"/>
    <xf numFmtId="0" fontId="2" fillId="0" borderId="0" xfId="2"/>
    <xf numFmtId="9" fontId="3" fillId="0" borderId="0" xfId="1" applyFont="1" applyFill="1" applyBorder="1" applyAlignment="1" applyProtection="1">
      <alignment horizontal="center" vertical="center"/>
    </xf>
    <xf numFmtId="9" fontId="5" fillId="0" borderId="0" xfId="3" quotePrefix="1" applyNumberFormat="1" applyFont="1" applyAlignment="1">
      <alignment horizontal="center" vertical="center"/>
    </xf>
    <xf numFmtId="9" fontId="5" fillId="0" borderId="0" xfId="1" quotePrefix="1" applyFont="1" applyFill="1" applyBorder="1" applyAlignment="1" applyProtection="1">
      <alignment horizontal="center" vertical="center"/>
    </xf>
    <xf numFmtId="2" fontId="7" fillId="0" borderId="0" xfId="4" applyNumberFormat="1" applyFont="1" applyAlignment="1">
      <alignment horizontal="center" vertical="center"/>
    </xf>
    <xf numFmtId="9" fontId="7" fillId="0" borderId="0" xfId="4" applyNumberFormat="1" applyFont="1" applyAlignment="1">
      <alignment horizontal="center" vertical="center"/>
    </xf>
    <xf numFmtId="1" fontId="7" fillId="0" borderId="0" xfId="4" applyNumberFormat="1" applyFont="1" applyAlignment="1">
      <alignment horizontal="center" vertical="center"/>
    </xf>
    <xf numFmtId="9" fontId="7" fillId="0" borderId="0" xfId="1" applyFont="1" applyFill="1" applyBorder="1" applyAlignment="1" applyProtection="1">
      <alignment horizontal="center" vertical="center"/>
    </xf>
    <xf numFmtId="9" fontId="7" fillId="0" borderId="0" xfId="4" quotePrefix="1" applyNumberFormat="1" applyFont="1" applyAlignment="1">
      <alignment horizontal="center" vertical="center"/>
    </xf>
    <xf numFmtId="164" fontId="5" fillId="0" borderId="0" xfId="3" quotePrefix="1" applyNumberFormat="1" applyFont="1" applyAlignment="1">
      <alignment horizontal="center" vertical="center"/>
    </xf>
    <xf numFmtId="2" fontId="5" fillId="0" borderId="0" xfId="3" quotePrefix="1" applyNumberFormat="1" applyFont="1" applyAlignment="1">
      <alignment horizontal="center" vertical="center"/>
    </xf>
    <xf numFmtId="1" fontId="5" fillId="0" borderId="0" xfId="3" quotePrefix="1" applyNumberFormat="1" applyFont="1" applyAlignment="1">
      <alignment horizontal="center" vertical="center"/>
    </xf>
    <xf numFmtId="1" fontId="8" fillId="0" borderId="0" xfId="3" quotePrefix="1" applyNumberFormat="1" applyFont="1" applyAlignment="1">
      <alignment horizontal="center" vertical="center"/>
    </xf>
    <xf numFmtId="0" fontId="2" fillId="2" borderId="0" xfId="2" applyFill="1"/>
    <xf numFmtId="1" fontId="2" fillId="2" borderId="0" xfId="2" applyNumberFormat="1" applyFill="1"/>
    <xf numFmtId="9" fontId="3" fillId="3" borderId="1" xfId="1" applyFont="1" applyFill="1" applyBorder="1" applyAlignment="1" applyProtection="1">
      <alignment horizontal="center" vertical="center"/>
    </xf>
    <xf numFmtId="9" fontId="2" fillId="2" borderId="2" xfId="4" quotePrefix="1" applyNumberFormat="1" applyFont="1" applyFill="1" applyBorder="1" applyAlignment="1">
      <alignment horizontal="center" vertical="center"/>
    </xf>
    <xf numFmtId="9" fontId="2" fillId="2" borderId="0" xfId="4" quotePrefix="1" applyNumberFormat="1" applyFont="1" applyFill="1" applyAlignment="1">
      <alignment horizontal="center" vertical="center"/>
    </xf>
    <xf numFmtId="9" fontId="2" fillId="4" borderId="1" xfId="4" applyNumberFormat="1" applyFont="1" applyFill="1" applyBorder="1" applyAlignment="1" applyProtection="1">
      <alignment horizontal="center" vertical="center"/>
      <protection locked="0"/>
    </xf>
    <xf numFmtId="9" fontId="2" fillId="2" borderId="3" xfId="4" applyNumberFormat="1" applyFont="1" applyFill="1" applyBorder="1" applyAlignment="1">
      <alignment horizontal="center" vertical="center"/>
    </xf>
    <xf numFmtId="165" fontId="2" fillId="2" borderId="4" xfId="1" applyNumberFormat="1" applyFont="1" applyFill="1" applyBorder="1" applyAlignment="1" applyProtection="1">
      <alignment horizontal="center" vertical="center"/>
    </xf>
    <xf numFmtId="165" fontId="2" fillId="2" borderId="5" xfId="1" applyNumberFormat="1" applyFont="1" applyFill="1" applyBorder="1" applyAlignment="1" applyProtection="1">
      <alignment horizontal="center" vertical="center"/>
    </xf>
    <xf numFmtId="2" fontId="2" fillId="4" borderId="1" xfId="4" applyNumberFormat="1" applyFont="1" applyFill="1" applyBorder="1" applyAlignment="1" applyProtection="1">
      <alignment horizontal="center" vertical="center"/>
      <protection locked="0"/>
    </xf>
    <xf numFmtId="1" fontId="2" fillId="4" borderId="1" xfId="4" applyNumberFormat="1" applyFont="1" applyFill="1" applyBorder="1" applyAlignment="1" applyProtection="1">
      <alignment horizontal="center" vertical="center"/>
      <protection locked="0"/>
    </xf>
    <xf numFmtId="9" fontId="2" fillId="2" borderId="0" xfId="1" applyFont="1" applyFill="1" applyBorder="1" applyAlignment="1" applyProtection="1">
      <alignment horizontal="center" vertical="center"/>
    </xf>
    <xf numFmtId="9" fontId="2" fillId="2" borderId="3" xfId="4" quotePrefix="1" applyNumberFormat="1" applyFont="1" applyFill="1" applyBorder="1" applyAlignment="1">
      <alignment horizontal="center" vertical="center"/>
    </xf>
    <xf numFmtId="9" fontId="2" fillId="2" borderId="5" xfId="4" quotePrefix="1" applyNumberFormat="1" applyFont="1" applyFill="1" applyBorder="1" applyAlignment="1">
      <alignment horizontal="center" vertical="center"/>
    </xf>
    <xf numFmtId="165" fontId="2" fillId="5" borderId="1" xfId="4" quotePrefix="1" applyNumberFormat="1" applyFont="1" applyFill="1" applyBorder="1" applyAlignment="1">
      <alignment horizontal="center" vertical="center"/>
    </xf>
    <xf numFmtId="2" fontId="2" fillId="5" borderId="1" xfId="4" quotePrefix="1" applyNumberFormat="1" applyFont="1" applyFill="1" applyBorder="1" applyAlignment="1">
      <alignment horizontal="center" vertical="center"/>
    </xf>
    <xf numFmtId="164" fontId="9" fillId="0" borderId="6" xfId="3" applyNumberFormat="1" applyFont="1" applyBorder="1" applyAlignment="1">
      <alignment horizontal="center" vertical="center"/>
    </xf>
    <xf numFmtId="2" fontId="9" fillId="0" borderId="6" xfId="3" applyNumberFormat="1" applyFont="1" applyBorder="1" applyAlignment="1">
      <alignment horizontal="center" vertical="center"/>
    </xf>
    <xf numFmtId="0" fontId="9" fillId="0" borderId="6" xfId="3" applyFont="1" applyBorder="1" applyAlignment="1">
      <alignment horizontal="center" vertical="center"/>
    </xf>
    <xf numFmtId="1" fontId="9" fillId="0" borderId="6" xfId="3" applyNumberFormat="1" applyFont="1" applyBorder="1" applyAlignment="1">
      <alignment horizontal="center" vertical="center"/>
    </xf>
    <xf numFmtId="0" fontId="9" fillId="0" borderId="6" xfId="3" applyFont="1" applyBorder="1" applyAlignment="1">
      <alignment horizontal="left" vertical="center"/>
    </xf>
    <xf numFmtId="9" fontId="2" fillId="2" borderId="7" xfId="4" applyNumberFormat="1" applyFont="1" applyFill="1" applyBorder="1" applyAlignment="1">
      <alignment horizontal="center" vertical="center"/>
    </xf>
    <xf numFmtId="165" fontId="2" fillId="2" borderId="0" xfId="1" applyNumberFormat="1" applyFont="1" applyFill="1" applyBorder="1" applyAlignment="1" applyProtection="1">
      <alignment horizontal="center" vertical="center"/>
    </xf>
    <xf numFmtId="165" fontId="2" fillId="2" borderId="8" xfId="1" applyNumberFormat="1" applyFont="1" applyFill="1" applyBorder="1" applyAlignment="1" applyProtection="1">
      <alignment horizontal="center" vertical="center"/>
    </xf>
    <xf numFmtId="9" fontId="2" fillId="2" borderId="7" xfId="4" quotePrefix="1" applyNumberFormat="1" applyFont="1" applyFill="1" applyBorder="1" applyAlignment="1">
      <alignment horizontal="center" vertical="center"/>
    </xf>
    <xf numFmtId="9" fontId="2" fillId="2" borderId="8" xfId="4" quotePrefix="1" applyNumberFormat="1" applyFont="1" applyFill="1" applyBorder="1" applyAlignment="1">
      <alignment horizontal="center" vertical="center"/>
    </xf>
    <xf numFmtId="9" fontId="3" fillId="3" borderId="1" xfId="1" quotePrefix="1" applyFont="1" applyFill="1" applyBorder="1" applyAlignment="1" applyProtection="1">
      <alignment horizontal="center" vertical="center"/>
    </xf>
    <xf numFmtId="9" fontId="2" fillId="4" borderId="1" xfId="1" applyFont="1" applyFill="1" applyBorder="1" applyAlignment="1" applyProtection="1">
      <alignment horizontal="center" vertical="center"/>
      <protection locked="0"/>
    </xf>
    <xf numFmtId="2" fontId="2" fillId="4" borderId="1" xfId="1" applyNumberFormat="1" applyFont="1" applyFill="1" applyBorder="1" applyAlignment="1" applyProtection="1">
      <alignment horizontal="center" vertical="center"/>
      <protection locked="0"/>
    </xf>
    <xf numFmtId="1" fontId="2" fillId="4" borderId="1" xfId="1" applyNumberFormat="1" applyFont="1" applyFill="1" applyBorder="1" applyAlignment="1" applyProtection="1">
      <alignment horizontal="center" vertical="center"/>
      <protection locked="0"/>
    </xf>
    <xf numFmtId="0" fontId="10" fillId="2" borderId="0" xfId="2" applyFont="1" applyFill="1"/>
    <xf numFmtId="0" fontId="2" fillId="2" borderId="0" xfId="4" applyFont="1" applyFill="1" applyAlignment="1">
      <alignment horizontal="center"/>
    </xf>
    <xf numFmtId="0" fontId="2" fillId="2" borderId="0" xfId="2" applyFill="1" applyAlignment="1">
      <alignment horizontal="right"/>
    </xf>
    <xf numFmtId="0" fontId="2" fillId="2" borderId="7" xfId="2" applyFill="1" applyBorder="1" applyAlignment="1">
      <alignment horizontal="center" vertical="center"/>
    </xf>
    <xf numFmtId="0" fontId="2" fillId="2" borderId="0" xfId="2" applyFill="1" applyAlignment="1">
      <alignment horizontal="center" vertical="center"/>
    </xf>
    <xf numFmtId="0" fontId="2" fillId="7" borderId="1" xfId="2" applyFill="1" applyBorder="1" applyAlignment="1">
      <alignment horizontal="center" vertical="center"/>
    </xf>
    <xf numFmtId="0" fontId="2" fillId="2" borderId="8" xfId="2" applyFill="1" applyBorder="1" applyAlignment="1">
      <alignment horizontal="center" vertical="center"/>
    </xf>
    <xf numFmtId="0" fontId="2" fillId="8" borderId="1" xfId="2" applyFill="1" applyBorder="1" applyAlignment="1">
      <alignment horizontal="center" vertical="center"/>
    </xf>
    <xf numFmtId="0" fontId="2" fillId="9" borderId="1" xfId="2" applyFill="1" applyBorder="1" applyAlignment="1">
      <alignment horizontal="center" vertical="center"/>
    </xf>
    <xf numFmtId="0" fontId="10" fillId="9" borderId="1" xfId="2" applyFont="1" applyFill="1" applyBorder="1" applyAlignment="1">
      <alignment horizontal="center" vertical="center"/>
    </xf>
    <xf numFmtId="0" fontId="2" fillId="10" borderId="1" xfId="2" applyFill="1" applyBorder="1" applyAlignment="1">
      <alignment horizontal="center" vertical="center"/>
    </xf>
    <xf numFmtId="0" fontId="10" fillId="10" borderId="1" xfId="2" applyFont="1" applyFill="1" applyBorder="1" applyAlignment="1">
      <alignment horizontal="center" vertical="center"/>
    </xf>
    <xf numFmtId="0" fontId="2" fillId="11" borderId="6" xfId="2" applyFill="1" applyBorder="1" applyAlignment="1">
      <alignment horizontal="center" vertical="center" wrapText="1"/>
    </xf>
    <xf numFmtId="0" fontId="10" fillId="11" borderId="6" xfId="2" applyFont="1" applyFill="1" applyBorder="1" applyAlignment="1">
      <alignment horizontal="center" vertical="center" wrapText="1"/>
    </xf>
    <xf numFmtId="0" fontId="2" fillId="2" borderId="9" xfId="2" applyFill="1" applyBorder="1"/>
    <xf numFmtId="0" fontId="2" fillId="2" borderId="10" xfId="2" applyFill="1" applyBorder="1"/>
    <xf numFmtId="0" fontId="2" fillId="2" borderId="11" xfId="2" applyFill="1" applyBorder="1"/>
    <xf numFmtId="0" fontId="2" fillId="2" borderId="3" xfId="2" applyFill="1" applyBorder="1"/>
    <xf numFmtId="0" fontId="2" fillId="2" borderId="4" xfId="2" applyFill="1" applyBorder="1"/>
    <xf numFmtId="0" fontId="2" fillId="2" borderId="5" xfId="2" applyFill="1" applyBorder="1"/>
    <xf numFmtId="0" fontId="2" fillId="2" borderId="0" xfId="2" applyFill="1" applyAlignment="1">
      <alignment horizontal="left"/>
    </xf>
    <xf numFmtId="0" fontId="11" fillId="2" borderId="0" xfId="2" applyFont="1" applyFill="1" applyAlignment="1">
      <alignment horizontal="left"/>
    </xf>
    <xf numFmtId="0" fontId="2" fillId="6" borderId="1" xfId="2" applyFill="1" applyBorder="1" applyAlignment="1">
      <alignment horizontal="center" vertical="center" wrapText="1"/>
    </xf>
    <xf numFmtId="0" fontId="2" fillId="2" borderId="7" xfId="2" applyFill="1" applyBorder="1" applyAlignment="1">
      <alignment horizontal="center" vertical="center" wrapText="1"/>
    </xf>
    <xf numFmtId="0" fontId="2" fillId="2" borderId="0" xfId="2" applyFill="1" applyAlignment="1">
      <alignment horizontal="center" vertical="center" wrapText="1"/>
    </xf>
    <xf numFmtId="0" fontId="2" fillId="7" borderId="1" xfId="2" applyFill="1" applyBorder="1" applyAlignment="1">
      <alignment horizontal="center" vertical="center" wrapText="1"/>
    </xf>
    <xf numFmtId="0" fontId="2" fillId="2" borderId="8" xfId="2" applyFill="1" applyBorder="1" applyAlignment="1">
      <alignment horizontal="center" vertical="center" wrapText="1"/>
    </xf>
    <xf numFmtId="0" fontId="2" fillId="8" borderId="1" xfId="2" applyFill="1" applyBorder="1" applyAlignment="1">
      <alignment horizontal="center" vertical="center" wrapText="1"/>
    </xf>
    <xf numFmtId="0" fontId="2" fillId="9" borderId="1" xfId="2" applyFill="1" applyBorder="1" applyAlignment="1">
      <alignment horizontal="center" vertical="center" wrapText="1"/>
    </xf>
    <xf numFmtId="0" fontId="2" fillId="10" borderId="1" xfId="2" applyFill="1" applyBorder="1" applyAlignment="1">
      <alignment horizontal="center" vertical="center" wrapText="1"/>
    </xf>
    <xf numFmtId="0" fontId="13" fillId="2" borderId="0" xfId="2" applyFont="1" applyFill="1" applyAlignment="1">
      <alignment horizontal="left" vertical="center"/>
    </xf>
    <xf numFmtId="0" fontId="2" fillId="2" borderId="2" xfId="2" applyFill="1" applyBorder="1"/>
    <xf numFmtId="0" fontId="2" fillId="2" borderId="12" xfId="2" applyFill="1" applyBorder="1"/>
    <xf numFmtId="2" fontId="2" fillId="2" borderId="8" xfId="2" applyNumberFormat="1" applyFill="1" applyBorder="1"/>
    <xf numFmtId="0" fontId="2" fillId="2" borderId="8" xfId="2" applyFill="1" applyBorder="1"/>
    <xf numFmtId="0" fontId="13" fillId="6" borderId="13" xfId="2" applyFont="1" applyFill="1" applyBorder="1" applyAlignment="1">
      <alignment horizontal="centerContinuous" vertical="center"/>
    </xf>
    <xf numFmtId="0" fontId="13" fillId="6" borderId="14" xfId="2" applyFont="1" applyFill="1" applyBorder="1" applyAlignment="1">
      <alignment horizontal="centerContinuous" vertical="center"/>
    </xf>
    <xf numFmtId="0" fontId="2" fillId="0" borderId="0" xfId="2" applyAlignment="1">
      <alignment vertical="center"/>
    </xf>
    <xf numFmtId="0" fontId="2" fillId="7" borderId="13" xfId="2" applyFill="1" applyBorder="1" applyAlignment="1">
      <alignment horizontal="centerContinuous" vertical="center" wrapText="1"/>
    </xf>
    <xf numFmtId="0" fontId="2" fillId="2" borderId="15" xfId="2" applyFill="1" applyBorder="1" applyAlignment="1">
      <alignment horizontal="centerContinuous" vertical="center" wrapText="1"/>
    </xf>
    <xf numFmtId="0" fontId="2" fillId="2" borderId="15" xfId="2" applyFill="1" applyBorder="1" applyAlignment="1">
      <alignment horizontal="centerContinuous" vertical="center"/>
    </xf>
    <xf numFmtId="0" fontId="13" fillId="7" borderId="16" xfId="2" applyFont="1" applyFill="1" applyBorder="1" applyAlignment="1">
      <alignment horizontal="centerContinuous" vertical="center"/>
    </xf>
    <xf numFmtId="0" fontId="13" fillId="7" borderId="17" xfId="2" applyFont="1" applyFill="1" applyBorder="1" applyAlignment="1">
      <alignment horizontal="centerContinuous" vertical="center"/>
    </xf>
    <xf numFmtId="0" fontId="13" fillId="7" borderId="14" xfId="2" applyFont="1" applyFill="1" applyBorder="1" applyAlignment="1">
      <alignment horizontal="centerContinuous" vertical="center"/>
    </xf>
    <xf numFmtId="0" fontId="2" fillId="8" borderId="18" xfId="2" applyFill="1" applyBorder="1" applyAlignment="1">
      <alignment horizontal="centerContinuous" vertical="center" wrapText="1"/>
    </xf>
    <xf numFmtId="0" fontId="2" fillId="2" borderId="0" xfId="2" applyFill="1" applyAlignment="1">
      <alignment horizontal="centerContinuous" vertical="center" wrapText="1"/>
    </xf>
    <xf numFmtId="0" fontId="2" fillId="2" borderId="0" xfId="2" applyFill="1" applyAlignment="1">
      <alignment horizontal="centerContinuous" vertical="center"/>
    </xf>
    <xf numFmtId="0" fontId="13" fillId="8" borderId="19" xfId="2" applyFont="1" applyFill="1" applyBorder="1" applyAlignment="1">
      <alignment horizontal="centerContinuous" vertical="center" wrapText="1"/>
    </xf>
    <xf numFmtId="0" fontId="13" fillId="8" borderId="15" xfId="2" applyFont="1" applyFill="1" applyBorder="1" applyAlignment="1">
      <alignment horizontal="centerContinuous" vertical="center" wrapText="1"/>
    </xf>
    <xf numFmtId="0" fontId="13" fillId="8" borderId="6" xfId="2" applyFont="1" applyFill="1" applyBorder="1" applyAlignment="1">
      <alignment horizontal="centerContinuous" vertical="center" wrapText="1"/>
    </xf>
    <xf numFmtId="0" fontId="2" fillId="9" borderId="13" xfId="2" applyFill="1" applyBorder="1" applyAlignment="1">
      <alignment horizontal="centerContinuous" vertical="center" wrapText="1"/>
    </xf>
    <xf numFmtId="0" fontId="2" fillId="2" borderId="20" xfId="2" applyFill="1" applyBorder="1" applyAlignment="1">
      <alignment horizontal="centerContinuous" vertical="center" wrapText="1"/>
    </xf>
    <xf numFmtId="0" fontId="13" fillId="9" borderId="16" xfId="2" applyFont="1" applyFill="1" applyBorder="1" applyAlignment="1">
      <alignment horizontal="centerContinuous" vertical="center"/>
    </xf>
    <xf numFmtId="0" fontId="13" fillId="9" borderId="14" xfId="2" applyFont="1" applyFill="1" applyBorder="1" applyAlignment="1">
      <alignment horizontal="centerContinuous" vertical="center" wrapText="1"/>
    </xf>
    <xf numFmtId="0" fontId="2" fillId="10" borderId="13" xfId="2" applyFill="1" applyBorder="1" applyAlignment="1">
      <alignment horizontal="centerContinuous" vertical="center" wrapText="1"/>
    </xf>
    <xf numFmtId="0" fontId="13" fillId="10" borderId="17" xfId="2" applyFont="1" applyFill="1" applyBorder="1" applyAlignment="1">
      <alignment horizontal="centerContinuous" vertical="center"/>
    </xf>
    <xf numFmtId="0" fontId="13" fillId="10" borderId="14" xfId="2" applyFont="1" applyFill="1" applyBorder="1" applyAlignment="1">
      <alignment horizontal="centerContinuous" vertical="center"/>
    </xf>
    <xf numFmtId="0" fontId="2" fillId="0" borderId="0" xfId="2" applyAlignment="1">
      <alignment horizontal="left" vertical="center"/>
    </xf>
    <xf numFmtId="0" fontId="2" fillId="0" borderId="0" xfId="2" applyAlignment="1">
      <alignment horizontal="center" vertical="center"/>
    </xf>
    <xf numFmtId="0" fontId="2" fillId="0" borderId="0" xfId="4" applyFont="1" applyAlignment="1">
      <alignment horizontal="left" vertical="top"/>
    </xf>
    <xf numFmtId="0" fontId="2" fillId="5" borderId="21" xfId="4" applyFont="1" applyFill="1" applyBorder="1" applyAlignment="1" applyProtection="1">
      <alignment horizontal="left" vertical="top"/>
      <protection locked="0"/>
    </xf>
    <xf numFmtId="0" fontId="2" fillId="7" borderId="21" xfId="4" applyFont="1" applyFill="1" applyBorder="1" applyAlignment="1">
      <alignment horizontal="right" vertical="top"/>
    </xf>
    <xf numFmtId="0" fontId="2" fillId="7" borderId="21" xfId="4" applyFont="1" applyFill="1" applyBorder="1" applyAlignment="1">
      <alignment horizontal="left" vertical="top"/>
    </xf>
    <xf numFmtId="0" fontId="14" fillId="0" borderId="0" xfId="2" applyFont="1" applyAlignment="1">
      <alignment horizontal="left" vertical="top"/>
    </xf>
    <xf numFmtId="0" fontId="2" fillId="0" borderId="0" xfId="2" applyAlignment="1">
      <alignment horizontal="left"/>
    </xf>
    <xf numFmtId="0" fontId="2" fillId="5" borderId="1" xfId="4" applyFont="1" applyFill="1" applyBorder="1" applyAlignment="1" applyProtection="1">
      <alignment horizontal="left" vertical="top"/>
      <protection locked="0"/>
    </xf>
    <xf numFmtId="0" fontId="2" fillId="7" borderId="1" xfId="4" applyFont="1" applyFill="1" applyBorder="1" applyAlignment="1">
      <alignment horizontal="right" vertical="top"/>
    </xf>
    <xf numFmtId="0" fontId="2" fillId="7" borderId="1" xfId="4" applyFont="1" applyFill="1" applyBorder="1" applyAlignment="1">
      <alignment horizontal="left" vertical="top"/>
    </xf>
    <xf numFmtId="0" fontId="14" fillId="0" borderId="0" xfId="4" applyFont="1" applyAlignment="1">
      <alignment horizontal="left" vertical="top" wrapText="1"/>
    </xf>
    <xf numFmtId="0" fontId="14" fillId="0" borderId="0" xfId="4" applyFont="1" applyAlignment="1">
      <alignment vertical="top"/>
    </xf>
    <xf numFmtId="0" fontId="15" fillId="0" borderId="0" xfId="4" applyFont="1" applyAlignment="1">
      <alignment vertical="top"/>
    </xf>
    <xf numFmtId="0" fontId="16" fillId="0" borderId="0" xfId="4" applyFont="1" applyAlignment="1">
      <alignment horizontal="left" vertical="top"/>
    </xf>
    <xf numFmtId="0" fontId="16" fillId="2" borderId="0" xfId="4" applyFont="1" applyFill="1" applyAlignment="1">
      <alignment horizontal="left" vertical="top"/>
    </xf>
    <xf numFmtId="0" fontId="2" fillId="2" borderId="0" xfId="4" quotePrefix="1" applyFont="1" applyFill="1" applyAlignment="1">
      <alignment horizontal="left" vertical="top"/>
    </xf>
    <xf numFmtId="0" fontId="2" fillId="2" borderId="0" xfId="4" applyFont="1" applyFill="1" applyAlignment="1">
      <alignment horizontal="left" vertical="top"/>
    </xf>
    <xf numFmtId="0" fontId="14" fillId="2" borderId="0" xfId="4" applyFont="1" applyFill="1" applyAlignment="1">
      <alignment horizontal="left" vertical="top" wrapText="1"/>
    </xf>
    <xf numFmtId="0" fontId="14" fillId="2" borderId="0" xfId="4" applyFont="1" applyFill="1" applyAlignment="1">
      <alignment vertical="top"/>
    </xf>
    <xf numFmtId="0" fontId="2" fillId="2" borderId="22" xfId="2" applyFill="1" applyBorder="1"/>
    <xf numFmtId="0" fontId="2" fillId="2" borderId="23" xfId="2" applyFill="1" applyBorder="1"/>
    <xf numFmtId="0" fontId="2" fillId="2" borderId="24" xfId="2" applyFill="1" applyBorder="1"/>
    <xf numFmtId="0" fontId="2" fillId="2" borderId="0" xfId="2" applyFill="1" applyAlignment="1">
      <alignment horizontal="left" vertical="center"/>
    </xf>
    <xf numFmtId="0" fontId="2" fillId="2" borderId="17" xfId="2" applyFill="1" applyBorder="1"/>
    <xf numFmtId="0" fontId="14" fillId="2" borderId="0" xfId="4" applyFont="1" applyFill="1" applyAlignment="1">
      <alignment vertical="top" wrapText="1"/>
    </xf>
    <xf numFmtId="0" fontId="2" fillId="2" borderId="7" xfId="2" applyFill="1" applyBorder="1"/>
    <xf numFmtId="0" fontId="15" fillId="2" borderId="0" xfId="4" applyFont="1" applyFill="1" applyAlignment="1">
      <alignment vertical="top"/>
    </xf>
    <xf numFmtId="0" fontId="1" fillId="2" borderId="0" xfId="5" applyFill="1" applyAlignment="1">
      <alignment horizontal="left" vertical="center" wrapText="1"/>
    </xf>
    <xf numFmtId="0" fontId="2" fillId="2" borderId="0" xfId="6" applyFill="1" applyAlignment="1">
      <alignment horizontal="left"/>
    </xf>
    <xf numFmtId="0" fontId="14" fillId="2" borderId="0" xfId="4" applyFont="1" applyFill="1" applyAlignment="1">
      <alignment horizontal="left" vertical="top"/>
    </xf>
    <xf numFmtId="0" fontId="10" fillId="2" borderId="0" xfId="2" applyFont="1" applyFill="1" applyAlignment="1">
      <alignment wrapText="1"/>
    </xf>
    <xf numFmtId="0" fontId="17" fillId="2" borderId="0" xfId="4" applyFont="1" applyFill="1" applyAlignment="1">
      <alignment horizontal="left" vertical="top"/>
    </xf>
    <xf numFmtId="0" fontId="10" fillId="2" borderId="8" xfId="2" applyFont="1" applyFill="1" applyBorder="1" applyAlignment="1">
      <alignment wrapText="1"/>
    </xf>
    <xf numFmtId="0" fontId="14" fillId="2" borderId="0" xfId="2" applyFont="1" applyFill="1" applyAlignment="1">
      <alignment horizontal="left" vertical="top"/>
    </xf>
    <xf numFmtId="0" fontId="16" fillId="2" borderId="0" xfId="4" applyFont="1" applyFill="1" applyAlignment="1">
      <alignment vertical="top" wrapText="1"/>
    </xf>
    <xf numFmtId="0" fontId="16" fillId="2" borderId="0" xfId="4" applyFont="1" applyFill="1" applyAlignment="1">
      <alignment horizontal="left" vertical="top" wrapText="1"/>
    </xf>
    <xf numFmtId="0" fontId="16" fillId="2" borderId="0" xfId="4" applyFont="1" applyFill="1" applyAlignment="1">
      <alignment vertical="top"/>
    </xf>
    <xf numFmtId="0" fontId="18" fillId="2" borderId="0" xfId="2" applyFont="1" applyFill="1" applyAlignment="1">
      <alignment horizontal="center" vertical="center" readingOrder="1"/>
    </xf>
    <xf numFmtId="0" fontId="19" fillId="2" borderId="0" xfId="2" applyFont="1" applyFill="1" applyAlignment="1">
      <alignment horizontal="left"/>
    </xf>
    <xf numFmtId="0" fontId="2" fillId="2" borderId="0" xfId="4" applyFont="1" applyFill="1" applyAlignment="1">
      <alignment vertical="top" wrapText="1"/>
    </xf>
    <xf numFmtId="0" fontId="2" fillId="2" borderId="0" xfId="4" applyFont="1" applyFill="1" applyAlignment="1">
      <alignment horizontal="left" vertical="top" wrapText="1"/>
    </xf>
    <xf numFmtId="0" fontId="2" fillId="2" borderId="0" xfId="4" applyFont="1" applyFill="1" applyAlignment="1">
      <alignment horizontal="left" vertical="center" wrapText="1"/>
    </xf>
    <xf numFmtId="0" fontId="19" fillId="2" borderId="0" xfId="4" applyFont="1" applyFill="1" applyAlignment="1">
      <alignment horizontal="left" vertical="center"/>
    </xf>
    <xf numFmtId="0" fontId="19" fillId="2" borderId="0" xfId="2" applyFont="1" applyFill="1" applyAlignment="1">
      <alignment horizontal="left" vertical="center"/>
    </xf>
    <xf numFmtId="0" fontId="2" fillId="2" borderId="0" xfId="2" applyFill="1" applyAlignment="1">
      <alignment horizontal="left" vertical="justify"/>
    </xf>
    <xf numFmtId="0" fontId="20" fillId="2" borderId="0" xfId="2" applyFont="1" applyFill="1" applyAlignment="1">
      <alignment horizontal="left"/>
    </xf>
    <xf numFmtId="0" fontId="21" fillId="2" borderId="0" xfId="2" applyFont="1" applyFill="1" applyAlignment="1">
      <alignment horizontal="left" vertical="center"/>
    </xf>
    <xf numFmtId="0" fontId="19" fillId="0" borderId="0" xfId="2" applyFont="1" applyAlignment="1">
      <alignment horizontal="left"/>
    </xf>
    <xf numFmtId="0" fontId="2" fillId="2" borderId="13" xfId="2" applyFill="1" applyBorder="1"/>
    <xf numFmtId="0" fontId="2" fillId="2" borderId="17" xfId="4" applyFont="1" applyFill="1" applyBorder="1" applyAlignment="1">
      <alignment vertical="top" wrapText="1"/>
    </xf>
    <xf numFmtId="0" fontId="19" fillId="2" borderId="17" xfId="4" applyFont="1" applyFill="1" applyBorder="1" applyAlignment="1">
      <alignment horizontal="left" vertical="center"/>
    </xf>
    <xf numFmtId="0" fontId="19" fillId="2" borderId="17" xfId="2" applyFont="1" applyFill="1" applyBorder="1" applyAlignment="1">
      <alignment horizontal="left" vertical="center"/>
    </xf>
    <xf numFmtId="0" fontId="2" fillId="2" borderId="17" xfId="2" applyFill="1" applyBorder="1" applyAlignment="1">
      <alignment horizontal="left" vertical="justify"/>
    </xf>
    <xf numFmtId="0" fontId="25" fillId="2" borderId="17" xfId="2" applyFont="1" applyFill="1" applyBorder="1" applyAlignment="1">
      <alignment horizontal="left" vertical="center"/>
    </xf>
    <xf numFmtId="0" fontId="21" fillId="2" borderId="14" xfId="2" applyFont="1" applyFill="1" applyBorder="1" applyAlignment="1">
      <alignment horizontal="left" vertical="center"/>
    </xf>
    <xf numFmtId="0" fontId="21" fillId="0" borderId="0" xfId="2" applyFont="1" applyAlignment="1">
      <alignment horizontal="left" vertical="center"/>
    </xf>
    <xf numFmtId="0" fontId="20" fillId="0" borderId="0" xfId="2" applyFont="1" applyAlignment="1">
      <alignment horizontal="left"/>
    </xf>
    <xf numFmtId="0" fontId="2" fillId="0" borderId="0" xfId="2" applyAlignment="1">
      <alignment horizontal="left" vertical="justify"/>
    </xf>
    <xf numFmtId="0" fontId="19" fillId="0" borderId="0" xfId="4" applyFont="1" applyAlignment="1">
      <alignment horizontal="left" vertical="center"/>
    </xf>
    <xf numFmtId="0" fontId="19" fillId="0" borderId="0" xfId="2" applyFont="1" applyAlignment="1">
      <alignment horizontal="left" vertical="center"/>
    </xf>
    <xf numFmtId="0" fontId="2" fillId="0" borderId="0" xfId="4" applyFont="1" applyAlignment="1">
      <alignment horizontal="left" vertical="center"/>
    </xf>
    <xf numFmtId="0" fontId="2" fillId="0" borderId="0" xfId="4" applyFont="1" applyAlignment="1">
      <alignment horizontal="left" vertical="top" wrapText="1"/>
    </xf>
    <xf numFmtId="0" fontId="14" fillId="0" borderId="0" xfId="4" applyFont="1" applyAlignment="1">
      <alignment horizontal="left" vertical="top"/>
    </xf>
    <xf numFmtId="0" fontId="2" fillId="0" borderId="0" xfId="4" quotePrefix="1" applyFont="1" applyAlignment="1">
      <alignment horizontal="left" vertical="top"/>
    </xf>
    <xf numFmtId="0" fontId="16" fillId="0" borderId="0" xfId="4" applyFont="1" applyAlignment="1">
      <alignment horizontal="left" vertical="top" wrapText="1"/>
    </xf>
    <xf numFmtId="0" fontId="16" fillId="0" borderId="0" xfId="4" applyFont="1" applyAlignment="1">
      <alignment vertical="top" wrapText="1"/>
    </xf>
    <xf numFmtId="0" fontId="11" fillId="0" borderId="0" xfId="2" applyFont="1" applyAlignment="1">
      <alignment horizontal="left"/>
    </xf>
    <xf numFmtId="0" fontId="17" fillId="0" borderId="28" xfId="4" applyFont="1" applyBorder="1" applyAlignment="1">
      <alignment horizontal="left" vertical="top"/>
    </xf>
    <xf numFmtId="0" fontId="16" fillId="0" borderId="29" xfId="4" applyFont="1" applyBorder="1" applyAlignment="1">
      <alignment horizontal="left" vertical="top"/>
    </xf>
    <xf numFmtId="0" fontId="2" fillId="0" borderId="29" xfId="4" applyFont="1" applyBorder="1" applyAlignment="1">
      <alignment horizontal="left" vertical="top"/>
    </xf>
    <xf numFmtId="0" fontId="2" fillId="0" borderId="30" xfId="4" applyFont="1" applyBorder="1" applyAlignment="1">
      <alignment horizontal="left" vertical="top"/>
    </xf>
    <xf numFmtId="0" fontId="2" fillId="0" borderId="24" xfId="2" applyBorder="1"/>
    <xf numFmtId="0" fontId="2" fillId="0" borderId="22" xfId="2" applyBorder="1"/>
    <xf numFmtId="0" fontId="2" fillId="0" borderId="31" xfId="2" applyBorder="1"/>
    <xf numFmtId="0" fontId="2" fillId="0" borderId="0" xfId="2" applyAlignment="1">
      <alignment horizontal="right"/>
    </xf>
    <xf numFmtId="0" fontId="2" fillId="0" borderId="0" xfId="4" applyFont="1" applyAlignment="1">
      <alignment horizontal="center"/>
    </xf>
    <xf numFmtId="0" fontId="14" fillId="0" borderId="32" xfId="4" applyFont="1" applyBorder="1" applyAlignment="1">
      <alignment horizontal="left" vertical="top"/>
    </xf>
    <xf numFmtId="0" fontId="2" fillId="0" borderId="33" xfId="4" applyFont="1" applyBorder="1" applyAlignment="1">
      <alignment horizontal="left" vertical="top"/>
    </xf>
    <xf numFmtId="0" fontId="2" fillId="0" borderId="12" xfId="2" applyBorder="1"/>
    <xf numFmtId="0" fontId="2" fillId="0" borderId="2" xfId="2" applyBorder="1"/>
    <xf numFmtId="0" fontId="2" fillId="0" borderId="34" xfId="2" applyBorder="1"/>
    <xf numFmtId="1" fontId="2" fillId="0" borderId="12" xfId="2" applyNumberFormat="1" applyBorder="1"/>
    <xf numFmtId="1" fontId="2" fillId="0" borderId="2" xfId="2" applyNumberFormat="1" applyBorder="1"/>
    <xf numFmtId="1" fontId="2" fillId="0" borderId="34" xfId="2" applyNumberFormat="1" applyBorder="1"/>
    <xf numFmtId="0" fontId="17" fillId="0" borderId="32" xfId="4" applyFont="1" applyBorder="1" applyAlignment="1">
      <alignment horizontal="left" vertical="top"/>
    </xf>
    <xf numFmtId="0" fontId="16" fillId="10" borderId="32" xfId="4" applyFont="1" applyFill="1" applyBorder="1" applyAlignment="1">
      <alignment horizontal="left" vertical="top"/>
    </xf>
    <xf numFmtId="0" fontId="16" fillId="10" borderId="0" xfId="4" applyFont="1" applyFill="1" applyAlignment="1">
      <alignment horizontal="left" vertical="top"/>
    </xf>
    <xf numFmtId="0" fontId="2" fillId="10" borderId="0" xfId="4" applyFont="1" applyFill="1" applyAlignment="1">
      <alignment horizontal="left" vertical="top"/>
    </xf>
    <xf numFmtId="0" fontId="2" fillId="10" borderId="33" xfId="4" applyFont="1" applyFill="1" applyBorder="1" applyAlignment="1">
      <alignment horizontal="left" vertical="top"/>
    </xf>
    <xf numFmtId="0" fontId="2" fillId="0" borderId="0" xfId="6" applyAlignment="1">
      <alignment horizontal="left"/>
    </xf>
    <xf numFmtId="0" fontId="1" fillId="0" borderId="0" xfId="5" applyAlignment="1">
      <alignment horizontal="left" vertical="center" wrapText="1"/>
    </xf>
    <xf numFmtId="0" fontId="14" fillId="10" borderId="0" xfId="4" applyFont="1" applyFill="1" applyAlignment="1">
      <alignment vertical="top" wrapText="1"/>
    </xf>
    <xf numFmtId="0" fontId="14" fillId="10" borderId="33" xfId="4" applyFont="1" applyFill="1" applyBorder="1" applyAlignment="1">
      <alignment vertical="top" wrapText="1"/>
    </xf>
    <xf numFmtId="0" fontId="14" fillId="10" borderId="32" xfId="4" applyFont="1" applyFill="1" applyBorder="1" applyAlignment="1">
      <alignment vertical="top" wrapText="1"/>
    </xf>
    <xf numFmtId="0" fontId="14" fillId="10" borderId="0" xfId="4" applyFont="1" applyFill="1" applyAlignment="1">
      <alignment horizontal="left" vertical="top" wrapText="1"/>
    </xf>
    <xf numFmtId="0" fontId="2" fillId="10" borderId="35" xfId="4" applyFont="1" applyFill="1" applyBorder="1" applyAlignment="1">
      <alignment horizontal="left" vertical="top"/>
    </xf>
    <xf numFmtId="0" fontId="2" fillId="10" borderId="36" xfId="4" applyFont="1" applyFill="1" applyBorder="1" applyAlignment="1">
      <alignment horizontal="left" vertical="top"/>
    </xf>
    <xf numFmtId="0" fontId="16" fillId="8" borderId="32" xfId="4" applyFont="1" applyFill="1" applyBorder="1" applyAlignment="1">
      <alignment horizontal="left" vertical="top"/>
    </xf>
    <xf numFmtId="0" fontId="16" fillId="8" borderId="0" xfId="4" applyFont="1" applyFill="1" applyAlignment="1">
      <alignment horizontal="left" vertical="top"/>
    </xf>
    <xf numFmtId="0" fontId="2" fillId="8" borderId="0" xfId="4" applyFont="1" applyFill="1" applyAlignment="1">
      <alignment horizontal="left" vertical="top"/>
    </xf>
    <xf numFmtId="0" fontId="2" fillId="8" borderId="33" xfId="4" applyFont="1" applyFill="1" applyBorder="1" applyAlignment="1">
      <alignment horizontal="left" vertical="top"/>
    </xf>
    <xf numFmtId="0" fontId="2" fillId="0" borderId="29" xfId="2" applyBorder="1"/>
    <xf numFmtId="0" fontId="14" fillId="8" borderId="33" xfId="4" applyFont="1" applyFill="1" applyBorder="1" applyAlignment="1">
      <alignment horizontal="left" vertical="top" wrapText="1"/>
    </xf>
    <xf numFmtId="0" fontId="2" fillId="0" borderId="2" xfId="2" applyBorder="1" applyAlignment="1">
      <alignment wrapText="1"/>
    </xf>
    <xf numFmtId="0" fontId="16" fillId="7" borderId="32" xfId="4" applyFont="1" applyFill="1" applyBorder="1" applyAlignment="1">
      <alignment horizontal="left" vertical="top"/>
    </xf>
    <xf numFmtId="0" fontId="16" fillId="7" borderId="0" xfId="4" applyFont="1" applyFill="1" applyAlignment="1">
      <alignment horizontal="left" vertical="top"/>
    </xf>
    <xf numFmtId="0" fontId="2" fillId="7" borderId="0" xfId="4" applyFont="1" applyFill="1" applyAlignment="1">
      <alignment horizontal="left" vertical="top"/>
    </xf>
    <xf numFmtId="0" fontId="2" fillId="7" borderId="33" xfId="4" applyFont="1" applyFill="1" applyBorder="1" applyAlignment="1">
      <alignment horizontal="left" vertical="top"/>
    </xf>
    <xf numFmtId="0" fontId="2" fillId="0" borderId="0" xfId="4" applyFont="1" applyAlignment="1">
      <alignment horizontal="right" vertical="top"/>
    </xf>
    <xf numFmtId="0" fontId="2" fillId="0" borderId="0" xfId="4" applyFont="1" applyAlignment="1" applyProtection="1">
      <alignment horizontal="left" vertical="top"/>
      <protection locked="0"/>
    </xf>
    <xf numFmtId="0" fontId="14" fillId="7" borderId="36" xfId="4" applyFont="1" applyFill="1" applyBorder="1" applyAlignment="1">
      <alignment horizontal="left" vertical="top" wrapText="1"/>
    </xf>
    <xf numFmtId="0" fontId="14" fillId="7" borderId="0" xfId="4" applyFont="1" applyFill="1" applyAlignment="1">
      <alignment horizontal="left" vertical="top" wrapText="1"/>
    </xf>
    <xf numFmtId="0" fontId="2" fillId="0" borderId="12" xfId="4" applyFont="1" applyBorder="1" applyAlignment="1">
      <alignment horizontal="left" vertical="top"/>
    </xf>
    <xf numFmtId="0" fontId="2" fillId="0" borderId="1" xfId="4" quotePrefix="1" applyFont="1" applyBorder="1" applyAlignment="1">
      <alignment horizontal="center" vertical="center"/>
    </xf>
    <xf numFmtId="0" fontId="2" fillId="6" borderId="1" xfId="2" applyFill="1" applyBorder="1" applyAlignment="1">
      <alignment horizontal="center" vertical="center"/>
    </xf>
    <xf numFmtId="0" fontId="15" fillId="7" borderId="37" xfId="4" applyFont="1" applyFill="1" applyBorder="1" applyAlignment="1">
      <alignment horizontal="left" vertical="top" wrapText="1"/>
    </xf>
    <xf numFmtId="0" fontId="14" fillId="7" borderId="35" xfId="4" applyFont="1" applyFill="1" applyBorder="1" applyAlignment="1">
      <alignment horizontal="left" vertical="top" wrapText="1"/>
    </xf>
    <xf numFmtId="0" fontId="2" fillId="0" borderId="0" xfId="4" applyFont="1" applyAlignment="1">
      <alignment horizontal="left" vertical="center" wrapText="1"/>
    </xf>
    <xf numFmtId="0" fontId="16" fillId="0" borderId="25" xfId="4" applyFont="1" applyBorder="1" applyAlignment="1">
      <alignment horizontal="left" vertical="top" wrapText="1"/>
    </xf>
    <xf numFmtId="0" fontId="16" fillId="0" borderId="26" xfId="4" applyFont="1" applyBorder="1" applyAlignment="1">
      <alignment horizontal="left" vertical="top" wrapText="1"/>
    </xf>
    <xf numFmtId="0" fontId="16" fillId="0" borderId="27" xfId="4" applyFont="1" applyBorder="1" applyAlignment="1">
      <alignment horizontal="left" vertical="top" wrapText="1"/>
    </xf>
    <xf numFmtId="0" fontId="15" fillId="10" borderId="32" xfId="4" applyFont="1" applyFill="1" applyBorder="1" applyAlignment="1">
      <alignment horizontal="left" vertical="top" wrapText="1"/>
    </xf>
    <xf numFmtId="0" fontId="15" fillId="10" borderId="0" xfId="4" applyFont="1" applyFill="1" applyAlignment="1">
      <alignment horizontal="left" vertical="top" wrapText="1"/>
    </xf>
    <xf numFmtId="0" fontId="14" fillId="8" borderId="32" xfId="4" applyFont="1" applyFill="1" applyBorder="1" applyAlignment="1">
      <alignment horizontal="left" vertical="top" wrapText="1"/>
    </xf>
    <xf numFmtId="0" fontId="14" fillId="8" borderId="0" xfId="4" applyFont="1" applyFill="1" applyAlignment="1">
      <alignment horizontal="left" vertical="top" wrapText="1"/>
    </xf>
    <xf numFmtId="0" fontId="2" fillId="2" borderId="17" xfId="4" applyFont="1" applyFill="1" applyBorder="1" applyAlignment="1">
      <alignment horizontal="left" vertical="center" wrapText="1"/>
    </xf>
    <xf numFmtId="0" fontId="2" fillId="2" borderId="17" xfId="4" applyFont="1" applyFill="1" applyBorder="1" applyAlignment="1">
      <alignment horizontal="left" vertical="top" wrapText="1"/>
    </xf>
  </cellXfs>
  <cellStyles count="7">
    <cellStyle name="Normal" xfId="0" builtinId="0"/>
    <cellStyle name="Normal 2" xfId="2" xr:uid="{C14BD515-A55B-492B-AF81-18C709C717DD}"/>
    <cellStyle name="Normal 2 2" xfId="6" xr:uid="{3E1EFD94-72C5-41B9-A244-413B52DBCDF3}"/>
    <cellStyle name="Normal 3 2" xfId="5" xr:uid="{5B4CA5F9-6FFA-4794-8290-84A18A21B547}"/>
    <cellStyle name="Percent" xfId="1" builtinId="5"/>
    <cellStyle name="Standard_HWB Kurzverf. Formular" xfId="3" xr:uid="{0C2940CD-3B94-479D-A411-01A356B5FC7B}"/>
    <cellStyle name="Standard_HWB Kurzverf. Formular (2)" xfId="4" xr:uid="{1F696F98-7E6D-40AF-9283-7563B5BA52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6</xdr:col>
      <xdr:colOff>83344</xdr:colOff>
      <xdr:row>2</xdr:row>
      <xdr:rowOff>714376</xdr:rowOff>
    </xdr:from>
    <xdr:ext cx="6952381" cy="2440781"/>
    <xdr:pic>
      <xdr:nvPicPr>
        <xdr:cNvPr id="2" name="Picture 1">
          <a:extLst>
            <a:ext uri="{FF2B5EF4-FFF2-40B4-BE49-F238E27FC236}">
              <a16:creationId xmlns:a16="http://schemas.microsoft.com/office/drawing/2014/main" id="{C1BD580E-0DC0-4C94-92AE-FD875331E287}"/>
            </a:ext>
          </a:extLst>
        </xdr:cNvPr>
        <xdr:cNvPicPr>
          <a:picLocks noChangeAspect="1"/>
        </xdr:cNvPicPr>
      </xdr:nvPicPr>
      <xdr:blipFill>
        <a:blip xmlns:r="http://schemas.openxmlformats.org/officeDocument/2006/relationships" r:embed="rId1"/>
        <a:stretch>
          <a:fillRect/>
        </a:stretch>
      </xdr:blipFill>
      <xdr:spPr>
        <a:xfrm>
          <a:off x="721519" y="1630681"/>
          <a:ext cx="6952381" cy="2440781"/>
        </a:xfrm>
        <a:prstGeom prst="rect">
          <a:avLst/>
        </a:prstGeom>
      </xdr:spPr>
    </xdr:pic>
    <xdr:clientData/>
  </xdr:oneCellAnchor>
  <xdr:twoCellAnchor>
    <xdr:from>
      <xdr:col>14</xdr:col>
      <xdr:colOff>714375</xdr:colOff>
      <xdr:row>2</xdr:row>
      <xdr:rowOff>833438</xdr:rowOff>
    </xdr:from>
    <xdr:to>
      <xdr:col>16</xdr:col>
      <xdr:colOff>1023936</xdr:colOff>
      <xdr:row>2</xdr:row>
      <xdr:rowOff>1285875</xdr:rowOff>
    </xdr:to>
    <xdr:sp macro="" textlink="">
      <xdr:nvSpPr>
        <xdr:cNvPr id="3" name="TextBox 2">
          <a:extLst>
            <a:ext uri="{FF2B5EF4-FFF2-40B4-BE49-F238E27FC236}">
              <a16:creationId xmlns:a16="http://schemas.microsoft.com/office/drawing/2014/main" id="{1FC02CDD-4DEF-4F9C-92C0-BB564273FAF1}"/>
            </a:ext>
          </a:extLst>
        </xdr:cNvPr>
        <xdr:cNvSpPr txBox="1"/>
      </xdr:nvSpPr>
      <xdr:spPr>
        <a:xfrm>
          <a:off x="4686300" y="1747838"/>
          <a:ext cx="2504121" cy="454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Horizon shading</a:t>
          </a:r>
        </a:p>
        <a:p>
          <a:r>
            <a:rPr lang="en-GB" sz="1100"/>
            <a:t>View of the horizon from the window</a:t>
          </a:r>
        </a:p>
      </xdr:txBody>
    </xdr:sp>
    <xdr:clientData/>
  </xdr:twoCellAnchor>
  <xdr:oneCellAnchor>
    <xdr:from>
      <xdr:col>32</xdr:col>
      <xdr:colOff>202367</xdr:colOff>
      <xdr:row>2</xdr:row>
      <xdr:rowOff>130968</xdr:rowOff>
    </xdr:from>
    <xdr:ext cx="3071853" cy="3107532"/>
    <xdr:pic>
      <xdr:nvPicPr>
        <xdr:cNvPr id="4" name="Picture 3">
          <a:extLst>
            <a:ext uri="{FF2B5EF4-FFF2-40B4-BE49-F238E27FC236}">
              <a16:creationId xmlns:a16="http://schemas.microsoft.com/office/drawing/2014/main" id="{596A5009-2A39-4221-8619-B32A6FEBF5F7}"/>
            </a:ext>
          </a:extLst>
        </xdr:cNvPr>
        <xdr:cNvPicPr>
          <a:picLocks noChangeAspect="1"/>
        </xdr:cNvPicPr>
      </xdr:nvPicPr>
      <xdr:blipFill rotWithShape="1">
        <a:blip xmlns:r="http://schemas.openxmlformats.org/officeDocument/2006/relationships" r:embed="rId2"/>
        <a:srcRect t="9073" b="9266"/>
        <a:stretch/>
      </xdr:blipFill>
      <xdr:spPr>
        <a:xfrm>
          <a:off x="12948722" y="1049178"/>
          <a:ext cx="3071853" cy="3107532"/>
        </a:xfrm>
        <a:prstGeom prst="rect">
          <a:avLst/>
        </a:prstGeom>
      </xdr:spPr>
    </xdr:pic>
    <xdr:clientData/>
  </xdr:oneCellAnchor>
  <xdr:twoCellAnchor>
    <xdr:from>
      <xdr:col>32</xdr:col>
      <xdr:colOff>240469</xdr:colOff>
      <xdr:row>2</xdr:row>
      <xdr:rowOff>202403</xdr:rowOff>
    </xdr:from>
    <xdr:to>
      <xdr:col>32</xdr:col>
      <xdr:colOff>1000086</xdr:colOff>
      <xdr:row>2</xdr:row>
      <xdr:rowOff>1500186</xdr:rowOff>
    </xdr:to>
    <xdr:sp macro="" textlink="">
      <xdr:nvSpPr>
        <xdr:cNvPr id="5" name="TextBox 4">
          <a:extLst>
            <a:ext uri="{FF2B5EF4-FFF2-40B4-BE49-F238E27FC236}">
              <a16:creationId xmlns:a16="http://schemas.microsoft.com/office/drawing/2014/main" id="{843920F9-BD2C-4274-8994-0E47987D3864}"/>
            </a:ext>
          </a:extLst>
        </xdr:cNvPr>
        <xdr:cNvSpPr txBox="1"/>
      </xdr:nvSpPr>
      <xdr:spPr>
        <a:xfrm>
          <a:off x="12986824" y="1114898"/>
          <a:ext cx="759617" cy="1297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Overhang shading</a:t>
          </a:r>
        </a:p>
        <a:p>
          <a:r>
            <a:rPr lang="en-GB" sz="1100"/>
            <a:t>View of the head</a:t>
          </a:r>
          <a:r>
            <a:rPr lang="en-GB" sz="1100" baseline="0"/>
            <a:t> reveal from below</a:t>
          </a:r>
          <a:endParaRPr lang="en-GB" sz="1100"/>
        </a:p>
      </xdr:txBody>
    </xdr:sp>
    <xdr:clientData/>
  </xdr:twoCellAnchor>
  <xdr:twoCellAnchor>
    <xdr:from>
      <xdr:col>23</xdr:col>
      <xdr:colOff>555308</xdr:colOff>
      <xdr:row>2</xdr:row>
      <xdr:rowOff>815340</xdr:rowOff>
    </xdr:from>
    <xdr:to>
      <xdr:col>25</xdr:col>
      <xdr:colOff>712469</xdr:colOff>
      <xdr:row>2</xdr:row>
      <xdr:rowOff>1809750</xdr:rowOff>
    </xdr:to>
    <xdr:sp macro="" textlink="">
      <xdr:nvSpPr>
        <xdr:cNvPr id="6" name="TextBox 5">
          <a:extLst>
            <a:ext uri="{FF2B5EF4-FFF2-40B4-BE49-F238E27FC236}">
              <a16:creationId xmlns:a16="http://schemas.microsoft.com/office/drawing/2014/main" id="{52F77CA3-9BDA-48DE-AA53-2906139540B7}"/>
            </a:ext>
          </a:extLst>
        </xdr:cNvPr>
        <xdr:cNvSpPr txBox="1"/>
      </xdr:nvSpPr>
      <xdr:spPr>
        <a:xfrm>
          <a:off x="9103996" y="1708309"/>
          <a:ext cx="2395536" cy="9944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FF3525"/>
              </a:solidFill>
            </a:rPr>
            <a:t>Enter in Shading sheet</a:t>
          </a:r>
        </a:p>
      </xdr:txBody>
    </xdr:sp>
    <xdr:clientData/>
  </xdr:twoCellAnchor>
  <xdr:twoCellAnchor>
    <xdr:from>
      <xdr:col>17</xdr:col>
      <xdr:colOff>1057753</xdr:colOff>
      <xdr:row>2</xdr:row>
      <xdr:rowOff>1882616</xdr:rowOff>
    </xdr:from>
    <xdr:to>
      <xdr:col>26</xdr:col>
      <xdr:colOff>746285</xdr:colOff>
      <xdr:row>2</xdr:row>
      <xdr:rowOff>2881312</xdr:rowOff>
    </xdr:to>
    <xdr:sp macro="" textlink="">
      <xdr:nvSpPr>
        <xdr:cNvPr id="7" name="TextBox 6">
          <a:extLst>
            <a:ext uri="{FF2B5EF4-FFF2-40B4-BE49-F238E27FC236}">
              <a16:creationId xmlns:a16="http://schemas.microsoft.com/office/drawing/2014/main" id="{BDDED325-A4A8-49AA-BBC1-7E9149792AAE}"/>
            </a:ext>
          </a:extLst>
        </xdr:cNvPr>
        <xdr:cNvSpPr txBox="1"/>
      </xdr:nvSpPr>
      <xdr:spPr>
        <a:xfrm>
          <a:off x="8487253" y="2775585"/>
          <a:ext cx="4165282" cy="9986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0094DE"/>
              </a:solidFill>
            </a:rPr>
            <a:t>Enter in Additional Shading Sheet</a:t>
          </a:r>
        </a:p>
      </xdr:txBody>
    </xdr:sp>
    <xdr:clientData/>
  </xdr:twoCellAnchor>
  <xdr:twoCellAnchor>
    <xdr:from>
      <xdr:col>39</xdr:col>
      <xdr:colOff>119062</xdr:colOff>
      <xdr:row>2</xdr:row>
      <xdr:rowOff>0</xdr:rowOff>
    </xdr:from>
    <xdr:to>
      <xdr:col>43</xdr:col>
      <xdr:colOff>1131093</xdr:colOff>
      <xdr:row>3</xdr:row>
      <xdr:rowOff>0</xdr:rowOff>
    </xdr:to>
    <xdr:grpSp>
      <xdr:nvGrpSpPr>
        <xdr:cNvPr id="8" name="Group 7">
          <a:extLst>
            <a:ext uri="{FF2B5EF4-FFF2-40B4-BE49-F238E27FC236}">
              <a16:creationId xmlns:a16="http://schemas.microsoft.com/office/drawing/2014/main" id="{EF91EF56-CD8C-47D4-8D99-E108F2008CA4}"/>
            </a:ext>
          </a:extLst>
        </xdr:cNvPr>
        <xdr:cNvGrpSpPr/>
      </xdr:nvGrpSpPr>
      <xdr:grpSpPr>
        <a:xfrm>
          <a:off x="16503967" y="892969"/>
          <a:ext cx="3244691" cy="3369469"/>
          <a:chOff x="15049500" y="916781"/>
          <a:chExt cx="3202781" cy="3381375"/>
        </a:xfrm>
      </xdr:grpSpPr>
      <xdr:sp macro="" textlink="">
        <xdr:nvSpPr>
          <xdr:cNvPr id="9" name="TextBox 8">
            <a:extLst>
              <a:ext uri="{FF2B5EF4-FFF2-40B4-BE49-F238E27FC236}">
                <a16:creationId xmlns:a16="http://schemas.microsoft.com/office/drawing/2014/main" id="{165312B8-2F68-EF16-C118-89EE01AAA3D3}"/>
              </a:ext>
            </a:extLst>
          </xdr:cNvPr>
          <xdr:cNvSpPr txBox="1"/>
        </xdr:nvSpPr>
        <xdr:spPr>
          <a:xfrm>
            <a:off x="15049500" y="916781"/>
            <a:ext cx="3202781" cy="338137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Sheet developed by and copyright*:</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3</a:t>
            </a:r>
            <a:r>
              <a:rPr lang="en-GB" sz="1100" baseline="0"/>
              <a:t> Admirals Hard, Plymouth, PL1 3RJ</a:t>
            </a:r>
          </a:p>
          <a:p>
            <a:r>
              <a:rPr lang="en-GB" sz="1100" baseline="0"/>
              <a:t>+44 (0)1752 542 546</a:t>
            </a:r>
          </a:p>
          <a:p>
            <a:endParaRPr lang="en-GB" sz="1100" baseline="0"/>
          </a:p>
          <a:p>
            <a:r>
              <a:rPr lang="en-GB" sz="1100" baseline="0"/>
              <a:t>* Except where items belong to the Passivhaus Institute or the Building Research Establishment, as attributed.</a:t>
            </a:r>
            <a:endParaRPr lang="en-GB" sz="1100"/>
          </a:p>
        </xdr:txBody>
      </xdr:sp>
      <xdr:pic>
        <xdr:nvPicPr>
          <xdr:cNvPr id="10" name="Picture 9">
            <a:extLst>
              <a:ext uri="{FF2B5EF4-FFF2-40B4-BE49-F238E27FC236}">
                <a16:creationId xmlns:a16="http://schemas.microsoft.com/office/drawing/2014/main" id="{A469ABFE-92FD-0C13-9E03-9EA043B9E95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910" t="11225" r="8694" b="16836"/>
          <a:stretch/>
        </xdr:blipFill>
        <xdr:spPr>
          <a:xfrm>
            <a:off x="15120937" y="1178720"/>
            <a:ext cx="3012281" cy="1678781"/>
          </a:xfrm>
          <a:prstGeom prst="rect">
            <a:avLst/>
          </a:prstGeom>
        </xdr:spPr>
      </xdr:pic>
    </xdr:grpSp>
    <xdr:clientData/>
  </xdr:twoCellAnchor>
  <xdr:twoCellAnchor>
    <xdr:from>
      <xdr:col>24</xdr:col>
      <xdr:colOff>107155</xdr:colOff>
      <xdr:row>11</xdr:row>
      <xdr:rowOff>95250</xdr:rowOff>
    </xdr:from>
    <xdr:to>
      <xdr:col>33</xdr:col>
      <xdr:colOff>154779</xdr:colOff>
      <xdr:row>12</xdr:row>
      <xdr:rowOff>583405</xdr:rowOff>
    </xdr:to>
    <xdr:pic>
      <xdr:nvPicPr>
        <xdr:cNvPr id="11" name="Picture 10">
          <a:extLst>
            <a:ext uri="{FF2B5EF4-FFF2-40B4-BE49-F238E27FC236}">
              <a16:creationId xmlns:a16="http://schemas.microsoft.com/office/drawing/2014/main" id="{58C37AEE-8DE1-43CC-9030-9F16F9C72380}"/>
            </a:ext>
          </a:extLst>
        </xdr:cNvPr>
        <xdr:cNvPicPr>
          <a:picLocks noChangeAspect="1"/>
        </xdr:cNvPicPr>
      </xdr:nvPicPr>
      <xdr:blipFill>
        <a:blip xmlns:r="http://schemas.openxmlformats.org/officeDocument/2006/relationships" r:embed="rId4"/>
        <a:stretch>
          <a:fillRect/>
        </a:stretch>
      </xdr:blipFill>
      <xdr:spPr>
        <a:xfrm>
          <a:off x="9565480" y="6225540"/>
          <a:ext cx="4434839" cy="5686900"/>
        </a:xfrm>
        <a:prstGeom prst="rect">
          <a:avLst/>
        </a:prstGeom>
        <a:ln w="25400">
          <a:solidFill>
            <a:srgbClr val="FF0000"/>
          </a:solidFill>
        </a:ln>
      </xdr:spPr>
    </xdr:pic>
    <xdr:clientData/>
  </xdr:twoCellAnchor>
  <xdr:twoCellAnchor>
    <xdr:from>
      <xdr:col>6</xdr:col>
      <xdr:colOff>333863</xdr:colOff>
      <xdr:row>11</xdr:row>
      <xdr:rowOff>3667083</xdr:rowOff>
    </xdr:from>
    <xdr:to>
      <xdr:col>15</xdr:col>
      <xdr:colOff>70956</xdr:colOff>
      <xdr:row>12</xdr:row>
      <xdr:rowOff>1401447</xdr:rowOff>
    </xdr:to>
    <xdr:pic>
      <xdr:nvPicPr>
        <xdr:cNvPr id="12" name="Picture 11">
          <a:extLst>
            <a:ext uri="{FF2B5EF4-FFF2-40B4-BE49-F238E27FC236}">
              <a16:creationId xmlns:a16="http://schemas.microsoft.com/office/drawing/2014/main" id="{9A43E725-E8A6-49B6-B895-5461DA8149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8707" y="9644021"/>
          <a:ext cx="4273374" cy="293739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3B7-D825-402E-B016-2C63171AA573}">
  <sheetPr>
    <outlinePr summaryBelow="0"/>
  </sheetPr>
  <dimension ref="A1:DN26"/>
  <sheetViews>
    <sheetView tabSelected="1" topLeftCell="F1" zoomScale="80" zoomScaleNormal="80" workbookViewId="0">
      <selection activeCell="F1" sqref="F1"/>
    </sheetView>
  </sheetViews>
  <sheetFormatPr defaultColWidth="11.44140625" defaultRowHeight="13.2"/>
  <cols>
    <col min="1" max="5" width="11.44140625" style="1" hidden="1" customWidth="1"/>
    <col min="6" max="6" width="9.5546875" style="1" customWidth="1"/>
    <col min="7" max="7" width="18.88671875" style="1" customWidth="1"/>
    <col min="8" max="8" width="14.5546875" style="1" customWidth="1"/>
    <col min="9" max="13" width="14.5546875" style="1" hidden="1" customWidth="1"/>
    <col min="14" max="18" width="16.44140625" style="1" customWidth="1"/>
    <col min="19" max="23" width="12.6640625" style="1" hidden="1" customWidth="1"/>
    <col min="24" max="27" width="16.44140625" style="1" customWidth="1"/>
    <col min="28" max="32" width="12.6640625" style="1" hidden="1" customWidth="1"/>
    <col min="33" max="35" width="16.44140625" style="1" customWidth="1"/>
    <col min="36" max="39" width="12.6640625" style="1" hidden="1" customWidth="1"/>
    <col min="40" max="41" width="16.44140625" style="1" customWidth="1"/>
    <col min="42" max="43" width="12.6640625" style="1" hidden="1" customWidth="1"/>
    <col min="44" max="45" width="36.44140625" style="1" customWidth="1"/>
    <col min="46" max="46" width="40.5546875" style="1" customWidth="1"/>
    <col min="47" max="47" width="11.44140625" style="1" customWidth="1"/>
    <col min="48" max="48" width="46.109375" style="1" hidden="1" customWidth="1"/>
    <col min="49" max="51" width="11.44140625" style="1" hidden="1" customWidth="1"/>
    <col min="52" max="61" width="11.5546875" style="1" hidden="1" customWidth="1"/>
    <col min="62" max="62" width="12.6640625" style="1" hidden="1" customWidth="1"/>
    <col min="63" max="64" width="11.5546875" style="1" hidden="1" customWidth="1"/>
    <col min="65" max="65" width="11.44140625" style="1" hidden="1" customWidth="1"/>
    <col min="66" max="66" width="11.5546875" style="1" hidden="1" customWidth="1"/>
    <col min="67" max="73" width="11.44140625" style="1" hidden="1" customWidth="1"/>
    <col min="74" max="74" width="16.5546875" style="1" hidden="1" customWidth="1"/>
    <col min="75" max="102" width="11.44140625" style="1" hidden="1" customWidth="1"/>
    <col min="103" max="103" width="0" style="1" hidden="1" customWidth="1"/>
    <col min="104" max="105" width="11.44140625" style="1" hidden="1" customWidth="1"/>
    <col min="106" max="118" width="0" style="1" hidden="1" customWidth="1"/>
    <col min="119" max="288" width="11.44140625" style="1"/>
    <col min="289" max="289" width="9.5546875" style="1" customWidth="1"/>
    <col min="290" max="290" width="18.88671875" style="1" customWidth="1"/>
    <col min="291" max="296" width="14.5546875" style="1" customWidth="1"/>
    <col min="297" max="299" width="16.44140625" style="1" customWidth="1"/>
    <col min="300" max="300" width="36.44140625" style="1" customWidth="1"/>
    <col min="301" max="301" width="34.33203125" style="1" customWidth="1"/>
    <col min="302" max="305" width="11.44140625" style="1" customWidth="1"/>
    <col min="306" max="315" width="11.5546875" style="1" customWidth="1"/>
    <col min="316" max="316" width="12.6640625" style="1" customWidth="1"/>
    <col min="317" max="318" width="11.5546875" style="1" customWidth="1"/>
    <col min="319" max="319" width="11.44140625" style="1" customWidth="1"/>
    <col min="320" max="321" width="11.5546875" style="1" customWidth="1"/>
    <col min="322" max="329" width="11.44140625" style="1" customWidth="1"/>
    <col min="330" max="330" width="16.5546875" style="1" customWidth="1"/>
    <col min="331" max="338" width="11.44140625" style="1" customWidth="1"/>
    <col min="339" max="544" width="11.44140625" style="1"/>
    <col min="545" max="545" width="9.5546875" style="1" customWidth="1"/>
    <col min="546" max="546" width="18.88671875" style="1" customWidth="1"/>
    <col min="547" max="552" width="14.5546875" style="1" customWidth="1"/>
    <col min="553" max="555" width="16.44140625" style="1" customWidth="1"/>
    <col min="556" max="556" width="36.44140625" style="1" customWidth="1"/>
    <col min="557" max="557" width="34.33203125" style="1" customWidth="1"/>
    <col min="558" max="561" width="11.44140625" style="1" customWidth="1"/>
    <col min="562" max="571" width="11.5546875" style="1" customWidth="1"/>
    <col min="572" max="572" width="12.6640625" style="1" customWidth="1"/>
    <col min="573" max="574" width="11.5546875" style="1" customWidth="1"/>
    <col min="575" max="575" width="11.44140625" style="1" customWidth="1"/>
    <col min="576" max="577" width="11.5546875" style="1" customWidth="1"/>
    <col min="578" max="585" width="11.44140625" style="1" customWidth="1"/>
    <col min="586" max="586" width="16.5546875" style="1" customWidth="1"/>
    <col min="587" max="594" width="11.44140625" style="1" customWidth="1"/>
    <col min="595" max="800" width="11.44140625" style="1"/>
    <col min="801" max="801" width="9.5546875" style="1" customWidth="1"/>
    <col min="802" max="802" width="18.88671875" style="1" customWidth="1"/>
    <col min="803" max="808" width="14.5546875" style="1" customWidth="1"/>
    <col min="809" max="811" width="16.44140625" style="1" customWidth="1"/>
    <col min="812" max="812" width="36.44140625" style="1" customWidth="1"/>
    <col min="813" max="813" width="34.33203125" style="1" customWidth="1"/>
    <col min="814" max="817" width="11.44140625" style="1" customWidth="1"/>
    <col min="818" max="827" width="11.5546875" style="1" customWidth="1"/>
    <col min="828" max="828" width="12.6640625" style="1" customWidth="1"/>
    <col min="829" max="830" width="11.5546875" style="1" customWidth="1"/>
    <col min="831" max="831" width="11.44140625" style="1" customWidth="1"/>
    <col min="832" max="833" width="11.5546875" style="1" customWidth="1"/>
    <col min="834" max="841" width="11.44140625" style="1" customWidth="1"/>
    <col min="842" max="842" width="16.5546875" style="1" customWidth="1"/>
    <col min="843" max="850" width="11.44140625" style="1" customWidth="1"/>
    <col min="851" max="1056" width="11.44140625" style="1"/>
    <col min="1057" max="1057" width="9.5546875" style="1" customWidth="1"/>
    <col min="1058" max="1058" width="18.88671875" style="1" customWidth="1"/>
    <col min="1059" max="1064" width="14.5546875" style="1" customWidth="1"/>
    <col min="1065" max="1067" width="16.44140625" style="1" customWidth="1"/>
    <col min="1068" max="1068" width="36.44140625" style="1" customWidth="1"/>
    <col min="1069" max="1069" width="34.33203125" style="1" customWidth="1"/>
    <col min="1070" max="1073" width="11.44140625" style="1" customWidth="1"/>
    <col min="1074" max="1083" width="11.5546875" style="1" customWidth="1"/>
    <col min="1084" max="1084" width="12.6640625" style="1" customWidth="1"/>
    <col min="1085" max="1086" width="11.5546875" style="1" customWidth="1"/>
    <col min="1087" max="1087" width="11.44140625" style="1" customWidth="1"/>
    <col min="1088" max="1089" width="11.5546875" style="1" customWidth="1"/>
    <col min="1090" max="1097" width="11.44140625" style="1" customWidth="1"/>
    <col min="1098" max="1098" width="16.5546875" style="1" customWidth="1"/>
    <col min="1099" max="1106" width="11.44140625" style="1" customWidth="1"/>
    <col min="1107" max="1312" width="11.44140625" style="1"/>
    <col min="1313" max="1313" width="9.5546875" style="1" customWidth="1"/>
    <col min="1314" max="1314" width="18.88671875" style="1" customWidth="1"/>
    <col min="1315" max="1320" width="14.5546875" style="1" customWidth="1"/>
    <col min="1321" max="1323" width="16.44140625" style="1" customWidth="1"/>
    <col min="1324" max="1324" width="36.44140625" style="1" customWidth="1"/>
    <col min="1325" max="1325" width="34.33203125" style="1" customWidth="1"/>
    <col min="1326" max="1329" width="11.44140625" style="1" customWidth="1"/>
    <col min="1330" max="1339" width="11.5546875" style="1" customWidth="1"/>
    <col min="1340" max="1340" width="12.6640625" style="1" customWidth="1"/>
    <col min="1341" max="1342" width="11.5546875" style="1" customWidth="1"/>
    <col min="1343" max="1343" width="11.44140625" style="1" customWidth="1"/>
    <col min="1344" max="1345" width="11.5546875" style="1" customWidth="1"/>
    <col min="1346" max="1353" width="11.44140625" style="1" customWidth="1"/>
    <col min="1354" max="1354" width="16.5546875" style="1" customWidth="1"/>
    <col min="1355" max="1362" width="11.44140625" style="1" customWidth="1"/>
    <col min="1363" max="1568" width="11.44140625" style="1"/>
    <col min="1569" max="1569" width="9.5546875" style="1" customWidth="1"/>
    <col min="1570" max="1570" width="18.88671875" style="1" customWidth="1"/>
    <col min="1571" max="1576" width="14.5546875" style="1" customWidth="1"/>
    <col min="1577" max="1579" width="16.44140625" style="1" customWidth="1"/>
    <col min="1580" max="1580" width="36.44140625" style="1" customWidth="1"/>
    <col min="1581" max="1581" width="34.33203125" style="1" customWidth="1"/>
    <col min="1582" max="1585" width="11.44140625" style="1" customWidth="1"/>
    <col min="1586" max="1595" width="11.5546875" style="1" customWidth="1"/>
    <col min="1596" max="1596" width="12.6640625" style="1" customWidth="1"/>
    <col min="1597" max="1598" width="11.5546875" style="1" customWidth="1"/>
    <col min="1599" max="1599" width="11.44140625" style="1" customWidth="1"/>
    <col min="1600" max="1601" width="11.5546875" style="1" customWidth="1"/>
    <col min="1602" max="1609" width="11.44140625" style="1" customWidth="1"/>
    <col min="1610" max="1610" width="16.5546875" style="1" customWidth="1"/>
    <col min="1611" max="1618" width="11.44140625" style="1" customWidth="1"/>
    <col min="1619" max="1824" width="11.44140625" style="1"/>
    <col min="1825" max="1825" width="9.5546875" style="1" customWidth="1"/>
    <col min="1826" max="1826" width="18.88671875" style="1" customWidth="1"/>
    <col min="1827" max="1832" width="14.5546875" style="1" customWidth="1"/>
    <col min="1833" max="1835" width="16.44140625" style="1" customWidth="1"/>
    <col min="1836" max="1836" width="36.44140625" style="1" customWidth="1"/>
    <col min="1837" max="1837" width="34.33203125" style="1" customWidth="1"/>
    <col min="1838" max="1841" width="11.44140625" style="1" customWidth="1"/>
    <col min="1842" max="1851" width="11.5546875" style="1" customWidth="1"/>
    <col min="1852" max="1852" width="12.6640625" style="1" customWidth="1"/>
    <col min="1853" max="1854" width="11.5546875" style="1" customWidth="1"/>
    <col min="1855" max="1855" width="11.44140625" style="1" customWidth="1"/>
    <col min="1856" max="1857" width="11.5546875" style="1" customWidth="1"/>
    <col min="1858" max="1865" width="11.44140625" style="1" customWidth="1"/>
    <col min="1866" max="1866" width="16.5546875" style="1" customWidth="1"/>
    <col min="1867" max="1874" width="11.44140625" style="1" customWidth="1"/>
    <col min="1875" max="2080" width="11.44140625" style="1"/>
    <col min="2081" max="2081" width="9.5546875" style="1" customWidth="1"/>
    <col min="2082" max="2082" width="18.88671875" style="1" customWidth="1"/>
    <col min="2083" max="2088" width="14.5546875" style="1" customWidth="1"/>
    <col min="2089" max="2091" width="16.44140625" style="1" customWidth="1"/>
    <col min="2092" max="2092" width="36.44140625" style="1" customWidth="1"/>
    <col min="2093" max="2093" width="34.33203125" style="1" customWidth="1"/>
    <col min="2094" max="2097" width="11.44140625" style="1" customWidth="1"/>
    <col min="2098" max="2107" width="11.5546875" style="1" customWidth="1"/>
    <col min="2108" max="2108" width="12.6640625" style="1" customWidth="1"/>
    <col min="2109" max="2110" width="11.5546875" style="1" customWidth="1"/>
    <col min="2111" max="2111" width="11.44140625" style="1" customWidth="1"/>
    <col min="2112" max="2113" width="11.5546875" style="1" customWidth="1"/>
    <col min="2114" max="2121" width="11.44140625" style="1" customWidth="1"/>
    <col min="2122" max="2122" width="16.5546875" style="1" customWidth="1"/>
    <col min="2123" max="2130" width="11.44140625" style="1" customWidth="1"/>
    <col min="2131" max="2336" width="11.44140625" style="1"/>
    <col min="2337" max="2337" width="9.5546875" style="1" customWidth="1"/>
    <col min="2338" max="2338" width="18.88671875" style="1" customWidth="1"/>
    <col min="2339" max="2344" width="14.5546875" style="1" customWidth="1"/>
    <col min="2345" max="2347" width="16.44140625" style="1" customWidth="1"/>
    <col min="2348" max="2348" width="36.44140625" style="1" customWidth="1"/>
    <col min="2349" max="2349" width="34.33203125" style="1" customWidth="1"/>
    <col min="2350" max="2353" width="11.44140625" style="1" customWidth="1"/>
    <col min="2354" max="2363" width="11.5546875" style="1" customWidth="1"/>
    <col min="2364" max="2364" width="12.6640625" style="1" customWidth="1"/>
    <col min="2365" max="2366" width="11.5546875" style="1" customWidth="1"/>
    <col min="2367" max="2367" width="11.44140625" style="1" customWidth="1"/>
    <col min="2368" max="2369" width="11.5546875" style="1" customWidth="1"/>
    <col min="2370" max="2377" width="11.44140625" style="1" customWidth="1"/>
    <col min="2378" max="2378" width="16.5546875" style="1" customWidth="1"/>
    <col min="2379" max="2386" width="11.44140625" style="1" customWidth="1"/>
    <col min="2387" max="2592" width="11.44140625" style="1"/>
    <col min="2593" max="2593" width="9.5546875" style="1" customWidth="1"/>
    <col min="2594" max="2594" width="18.88671875" style="1" customWidth="1"/>
    <col min="2595" max="2600" width="14.5546875" style="1" customWidth="1"/>
    <col min="2601" max="2603" width="16.44140625" style="1" customWidth="1"/>
    <col min="2604" max="2604" width="36.44140625" style="1" customWidth="1"/>
    <col min="2605" max="2605" width="34.33203125" style="1" customWidth="1"/>
    <col min="2606" max="2609" width="11.44140625" style="1" customWidth="1"/>
    <col min="2610" max="2619" width="11.5546875" style="1" customWidth="1"/>
    <col min="2620" max="2620" width="12.6640625" style="1" customWidth="1"/>
    <col min="2621" max="2622" width="11.5546875" style="1" customWidth="1"/>
    <col min="2623" max="2623" width="11.44140625" style="1" customWidth="1"/>
    <col min="2624" max="2625" width="11.5546875" style="1" customWidth="1"/>
    <col min="2626" max="2633" width="11.44140625" style="1" customWidth="1"/>
    <col min="2634" max="2634" width="16.5546875" style="1" customWidth="1"/>
    <col min="2635" max="2642" width="11.44140625" style="1" customWidth="1"/>
    <col min="2643" max="2848" width="11.44140625" style="1"/>
    <col min="2849" max="2849" width="9.5546875" style="1" customWidth="1"/>
    <col min="2850" max="2850" width="18.88671875" style="1" customWidth="1"/>
    <col min="2851" max="2856" width="14.5546875" style="1" customWidth="1"/>
    <col min="2857" max="2859" width="16.44140625" style="1" customWidth="1"/>
    <col min="2860" max="2860" width="36.44140625" style="1" customWidth="1"/>
    <col min="2861" max="2861" width="34.33203125" style="1" customWidth="1"/>
    <col min="2862" max="2865" width="11.44140625" style="1" customWidth="1"/>
    <col min="2866" max="2875" width="11.5546875" style="1" customWidth="1"/>
    <col min="2876" max="2876" width="12.6640625" style="1" customWidth="1"/>
    <col min="2877" max="2878" width="11.5546875" style="1" customWidth="1"/>
    <col min="2879" max="2879" width="11.44140625" style="1" customWidth="1"/>
    <col min="2880" max="2881" width="11.5546875" style="1" customWidth="1"/>
    <col min="2882" max="2889" width="11.44140625" style="1" customWidth="1"/>
    <col min="2890" max="2890" width="16.5546875" style="1" customWidth="1"/>
    <col min="2891" max="2898" width="11.44140625" style="1" customWidth="1"/>
    <col min="2899" max="3104" width="11.44140625" style="1"/>
    <col min="3105" max="3105" width="9.5546875" style="1" customWidth="1"/>
    <col min="3106" max="3106" width="18.88671875" style="1" customWidth="1"/>
    <col min="3107" max="3112" width="14.5546875" style="1" customWidth="1"/>
    <col min="3113" max="3115" width="16.44140625" style="1" customWidth="1"/>
    <col min="3116" max="3116" width="36.44140625" style="1" customWidth="1"/>
    <col min="3117" max="3117" width="34.33203125" style="1" customWidth="1"/>
    <col min="3118" max="3121" width="11.44140625" style="1" customWidth="1"/>
    <col min="3122" max="3131" width="11.5546875" style="1" customWidth="1"/>
    <col min="3132" max="3132" width="12.6640625" style="1" customWidth="1"/>
    <col min="3133" max="3134" width="11.5546875" style="1" customWidth="1"/>
    <col min="3135" max="3135" width="11.44140625" style="1" customWidth="1"/>
    <col min="3136" max="3137" width="11.5546875" style="1" customWidth="1"/>
    <col min="3138" max="3145" width="11.44140625" style="1" customWidth="1"/>
    <col min="3146" max="3146" width="16.5546875" style="1" customWidth="1"/>
    <col min="3147" max="3154" width="11.44140625" style="1" customWidth="1"/>
    <col min="3155" max="3360" width="11.44140625" style="1"/>
    <col min="3361" max="3361" width="9.5546875" style="1" customWidth="1"/>
    <col min="3362" max="3362" width="18.88671875" style="1" customWidth="1"/>
    <col min="3363" max="3368" width="14.5546875" style="1" customWidth="1"/>
    <col min="3369" max="3371" width="16.44140625" style="1" customWidth="1"/>
    <col min="3372" max="3372" width="36.44140625" style="1" customWidth="1"/>
    <col min="3373" max="3373" width="34.33203125" style="1" customWidth="1"/>
    <col min="3374" max="3377" width="11.44140625" style="1" customWidth="1"/>
    <col min="3378" max="3387" width="11.5546875" style="1" customWidth="1"/>
    <col min="3388" max="3388" width="12.6640625" style="1" customWidth="1"/>
    <col min="3389" max="3390" width="11.5546875" style="1" customWidth="1"/>
    <col min="3391" max="3391" width="11.44140625" style="1" customWidth="1"/>
    <col min="3392" max="3393" width="11.5546875" style="1" customWidth="1"/>
    <col min="3394" max="3401" width="11.44140625" style="1" customWidth="1"/>
    <col min="3402" max="3402" width="16.5546875" style="1" customWidth="1"/>
    <col min="3403" max="3410" width="11.44140625" style="1" customWidth="1"/>
    <col min="3411" max="3616" width="11.44140625" style="1"/>
    <col min="3617" max="3617" width="9.5546875" style="1" customWidth="1"/>
    <col min="3618" max="3618" width="18.88671875" style="1" customWidth="1"/>
    <col min="3619" max="3624" width="14.5546875" style="1" customWidth="1"/>
    <col min="3625" max="3627" width="16.44140625" style="1" customWidth="1"/>
    <col min="3628" max="3628" width="36.44140625" style="1" customWidth="1"/>
    <col min="3629" max="3629" width="34.33203125" style="1" customWidth="1"/>
    <col min="3630" max="3633" width="11.44140625" style="1" customWidth="1"/>
    <col min="3634" max="3643" width="11.5546875" style="1" customWidth="1"/>
    <col min="3644" max="3644" width="12.6640625" style="1" customWidth="1"/>
    <col min="3645" max="3646" width="11.5546875" style="1" customWidth="1"/>
    <col min="3647" max="3647" width="11.44140625" style="1" customWidth="1"/>
    <col min="3648" max="3649" width="11.5546875" style="1" customWidth="1"/>
    <col min="3650" max="3657" width="11.44140625" style="1" customWidth="1"/>
    <col min="3658" max="3658" width="16.5546875" style="1" customWidth="1"/>
    <col min="3659" max="3666" width="11.44140625" style="1" customWidth="1"/>
    <col min="3667" max="3872" width="11.44140625" style="1"/>
    <col min="3873" max="3873" width="9.5546875" style="1" customWidth="1"/>
    <col min="3874" max="3874" width="18.88671875" style="1" customWidth="1"/>
    <col min="3875" max="3880" width="14.5546875" style="1" customWidth="1"/>
    <col min="3881" max="3883" width="16.44140625" style="1" customWidth="1"/>
    <col min="3884" max="3884" width="36.44140625" style="1" customWidth="1"/>
    <col min="3885" max="3885" width="34.33203125" style="1" customWidth="1"/>
    <col min="3886" max="3889" width="11.44140625" style="1" customWidth="1"/>
    <col min="3890" max="3899" width="11.5546875" style="1" customWidth="1"/>
    <col min="3900" max="3900" width="12.6640625" style="1" customWidth="1"/>
    <col min="3901" max="3902" width="11.5546875" style="1" customWidth="1"/>
    <col min="3903" max="3903" width="11.44140625" style="1" customWidth="1"/>
    <col min="3904" max="3905" width="11.5546875" style="1" customWidth="1"/>
    <col min="3906" max="3913" width="11.44140625" style="1" customWidth="1"/>
    <col min="3914" max="3914" width="16.5546875" style="1" customWidth="1"/>
    <col min="3915" max="3922" width="11.44140625" style="1" customWidth="1"/>
    <col min="3923" max="4128" width="11.44140625" style="1"/>
    <col min="4129" max="4129" width="9.5546875" style="1" customWidth="1"/>
    <col min="4130" max="4130" width="18.88671875" style="1" customWidth="1"/>
    <col min="4131" max="4136" width="14.5546875" style="1" customWidth="1"/>
    <col min="4137" max="4139" width="16.44140625" style="1" customWidth="1"/>
    <col min="4140" max="4140" width="36.44140625" style="1" customWidth="1"/>
    <col min="4141" max="4141" width="34.33203125" style="1" customWidth="1"/>
    <col min="4142" max="4145" width="11.44140625" style="1" customWidth="1"/>
    <col min="4146" max="4155" width="11.5546875" style="1" customWidth="1"/>
    <col min="4156" max="4156" width="12.6640625" style="1" customWidth="1"/>
    <col min="4157" max="4158" width="11.5546875" style="1" customWidth="1"/>
    <col min="4159" max="4159" width="11.44140625" style="1" customWidth="1"/>
    <col min="4160" max="4161" width="11.5546875" style="1" customWidth="1"/>
    <col min="4162" max="4169" width="11.44140625" style="1" customWidth="1"/>
    <col min="4170" max="4170" width="16.5546875" style="1" customWidth="1"/>
    <col min="4171" max="4178" width="11.44140625" style="1" customWidth="1"/>
    <col min="4179" max="4384" width="11.44140625" style="1"/>
    <col min="4385" max="4385" width="9.5546875" style="1" customWidth="1"/>
    <col min="4386" max="4386" width="18.88671875" style="1" customWidth="1"/>
    <col min="4387" max="4392" width="14.5546875" style="1" customWidth="1"/>
    <col min="4393" max="4395" width="16.44140625" style="1" customWidth="1"/>
    <col min="4396" max="4396" width="36.44140625" style="1" customWidth="1"/>
    <col min="4397" max="4397" width="34.33203125" style="1" customWidth="1"/>
    <col min="4398" max="4401" width="11.44140625" style="1" customWidth="1"/>
    <col min="4402" max="4411" width="11.5546875" style="1" customWidth="1"/>
    <col min="4412" max="4412" width="12.6640625" style="1" customWidth="1"/>
    <col min="4413" max="4414" width="11.5546875" style="1" customWidth="1"/>
    <col min="4415" max="4415" width="11.44140625" style="1" customWidth="1"/>
    <col min="4416" max="4417" width="11.5546875" style="1" customWidth="1"/>
    <col min="4418" max="4425" width="11.44140625" style="1" customWidth="1"/>
    <col min="4426" max="4426" width="16.5546875" style="1" customWidth="1"/>
    <col min="4427" max="4434" width="11.44140625" style="1" customWidth="1"/>
    <col min="4435" max="4640" width="11.44140625" style="1"/>
    <col min="4641" max="4641" width="9.5546875" style="1" customWidth="1"/>
    <col min="4642" max="4642" width="18.88671875" style="1" customWidth="1"/>
    <col min="4643" max="4648" width="14.5546875" style="1" customWidth="1"/>
    <col min="4649" max="4651" width="16.44140625" style="1" customWidth="1"/>
    <col min="4652" max="4652" width="36.44140625" style="1" customWidth="1"/>
    <col min="4653" max="4653" width="34.33203125" style="1" customWidth="1"/>
    <col min="4654" max="4657" width="11.44140625" style="1" customWidth="1"/>
    <col min="4658" max="4667" width="11.5546875" style="1" customWidth="1"/>
    <col min="4668" max="4668" width="12.6640625" style="1" customWidth="1"/>
    <col min="4669" max="4670" width="11.5546875" style="1" customWidth="1"/>
    <col min="4671" max="4671" width="11.44140625" style="1" customWidth="1"/>
    <col min="4672" max="4673" width="11.5546875" style="1" customWidth="1"/>
    <col min="4674" max="4681" width="11.44140625" style="1" customWidth="1"/>
    <col min="4682" max="4682" width="16.5546875" style="1" customWidth="1"/>
    <col min="4683" max="4690" width="11.44140625" style="1" customWidth="1"/>
    <col min="4691" max="4896" width="11.44140625" style="1"/>
    <col min="4897" max="4897" width="9.5546875" style="1" customWidth="1"/>
    <col min="4898" max="4898" width="18.88671875" style="1" customWidth="1"/>
    <col min="4899" max="4904" width="14.5546875" style="1" customWidth="1"/>
    <col min="4905" max="4907" width="16.44140625" style="1" customWidth="1"/>
    <col min="4908" max="4908" width="36.44140625" style="1" customWidth="1"/>
    <col min="4909" max="4909" width="34.33203125" style="1" customWidth="1"/>
    <col min="4910" max="4913" width="11.44140625" style="1" customWidth="1"/>
    <col min="4914" max="4923" width="11.5546875" style="1" customWidth="1"/>
    <col min="4924" max="4924" width="12.6640625" style="1" customWidth="1"/>
    <col min="4925" max="4926" width="11.5546875" style="1" customWidth="1"/>
    <col min="4927" max="4927" width="11.44140625" style="1" customWidth="1"/>
    <col min="4928" max="4929" width="11.5546875" style="1" customWidth="1"/>
    <col min="4930" max="4937" width="11.44140625" style="1" customWidth="1"/>
    <col min="4938" max="4938" width="16.5546875" style="1" customWidth="1"/>
    <col min="4939" max="4946" width="11.44140625" style="1" customWidth="1"/>
    <col min="4947" max="5152" width="11.44140625" style="1"/>
    <col min="5153" max="5153" width="9.5546875" style="1" customWidth="1"/>
    <col min="5154" max="5154" width="18.88671875" style="1" customWidth="1"/>
    <col min="5155" max="5160" width="14.5546875" style="1" customWidth="1"/>
    <col min="5161" max="5163" width="16.44140625" style="1" customWidth="1"/>
    <col min="5164" max="5164" width="36.44140625" style="1" customWidth="1"/>
    <col min="5165" max="5165" width="34.33203125" style="1" customWidth="1"/>
    <col min="5166" max="5169" width="11.44140625" style="1" customWidth="1"/>
    <col min="5170" max="5179" width="11.5546875" style="1" customWidth="1"/>
    <col min="5180" max="5180" width="12.6640625" style="1" customWidth="1"/>
    <col min="5181" max="5182" width="11.5546875" style="1" customWidth="1"/>
    <col min="5183" max="5183" width="11.44140625" style="1" customWidth="1"/>
    <col min="5184" max="5185" width="11.5546875" style="1" customWidth="1"/>
    <col min="5186" max="5193" width="11.44140625" style="1" customWidth="1"/>
    <col min="5194" max="5194" width="16.5546875" style="1" customWidth="1"/>
    <col min="5195" max="5202" width="11.44140625" style="1" customWidth="1"/>
    <col min="5203" max="5408" width="11.44140625" style="1"/>
    <col min="5409" max="5409" width="9.5546875" style="1" customWidth="1"/>
    <col min="5410" max="5410" width="18.88671875" style="1" customWidth="1"/>
    <col min="5411" max="5416" width="14.5546875" style="1" customWidth="1"/>
    <col min="5417" max="5419" width="16.44140625" style="1" customWidth="1"/>
    <col min="5420" max="5420" width="36.44140625" style="1" customWidth="1"/>
    <col min="5421" max="5421" width="34.33203125" style="1" customWidth="1"/>
    <col min="5422" max="5425" width="11.44140625" style="1" customWidth="1"/>
    <col min="5426" max="5435" width="11.5546875" style="1" customWidth="1"/>
    <col min="5436" max="5436" width="12.6640625" style="1" customWidth="1"/>
    <col min="5437" max="5438" width="11.5546875" style="1" customWidth="1"/>
    <col min="5439" max="5439" width="11.44140625" style="1" customWidth="1"/>
    <col min="5440" max="5441" width="11.5546875" style="1" customWidth="1"/>
    <col min="5442" max="5449" width="11.44140625" style="1" customWidth="1"/>
    <col min="5450" max="5450" width="16.5546875" style="1" customWidth="1"/>
    <col min="5451" max="5458" width="11.44140625" style="1" customWidth="1"/>
    <col min="5459" max="5664" width="11.44140625" style="1"/>
    <col min="5665" max="5665" width="9.5546875" style="1" customWidth="1"/>
    <col min="5666" max="5666" width="18.88671875" style="1" customWidth="1"/>
    <col min="5667" max="5672" width="14.5546875" style="1" customWidth="1"/>
    <col min="5673" max="5675" width="16.44140625" style="1" customWidth="1"/>
    <col min="5676" max="5676" width="36.44140625" style="1" customWidth="1"/>
    <col min="5677" max="5677" width="34.33203125" style="1" customWidth="1"/>
    <col min="5678" max="5681" width="11.44140625" style="1" customWidth="1"/>
    <col min="5682" max="5691" width="11.5546875" style="1" customWidth="1"/>
    <col min="5692" max="5692" width="12.6640625" style="1" customWidth="1"/>
    <col min="5693" max="5694" width="11.5546875" style="1" customWidth="1"/>
    <col min="5695" max="5695" width="11.44140625" style="1" customWidth="1"/>
    <col min="5696" max="5697" width="11.5546875" style="1" customWidth="1"/>
    <col min="5698" max="5705" width="11.44140625" style="1" customWidth="1"/>
    <col min="5706" max="5706" width="16.5546875" style="1" customWidth="1"/>
    <col min="5707" max="5714" width="11.44140625" style="1" customWidth="1"/>
    <col min="5715" max="5920" width="11.44140625" style="1"/>
    <col min="5921" max="5921" width="9.5546875" style="1" customWidth="1"/>
    <col min="5922" max="5922" width="18.88671875" style="1" customWidth="1"/>
    <col min="5923" max="5928" width="14.5546875" style="1" customWidth="1"/>
    <col min="5929" max="5931" width="16.44140625" style="1" customWidth="1"/>
    <col min="5932" max="5932" width="36.44140625" style="1" customWidth="1"/>
    <col min="5933" max="5933" width="34.33203125" style="1" customWidth="1"/>
    <col min="5934" max="5937" width="11.44140625" style="1" customWidth="1"/>
    <col min="5938" max="5947" width="11.5546875" style="1" customWidth="1"/>
    <col min="5948" max="5948" width="12.6640625" style="1" customWidth="1"/>
    <col min="5949" max="5950" width="11.5546875" style="1" customWidth="1"/>
    <col min="5951" max="5951" width="11.44140625" style="1" customWidth="1"/>
    <col min="5952" max="5953" width="11.5546875" style="1" customWidth="1"/>
    <col min="5954" max="5961" width="11.44140625" style="1" customWidth="1"/>
    <col min="5962" max="5962" width="16.5546875" style="1" customWidth="1"/>
    <col min="5963" max="5970" width="11.44140625" style="1" customWidth="1"/>
    <col min="5971" max="6176" width="11.44140625" style="1"/>
    <col min="6177" max="6177" width="9.5546875" style="1" customWidth="1"/>
    <col min="6178" max="6178" width="18.88671875" style="1" customWidth="1"/>
    <col min="6179" max="6184" width="14.5546875" style="1" customWidth="1"/>
    <col min="6185" max="6187" width="16.44140625" style="1" customWidth="1"/>
    <col min="6188" max="6188" width="36.44140625" style="1" customWidth="1"/>
    <col min="6189" max="6189" width="34.33203125" style="1" customWidth="1"/>
    <col min="6190" max="6193" width="11.44140625" style="1" customWidth="1"/>
    <col min="6194" max="6203" width="11.5546875" style="1" customWidth="1"/>
    <col min="6204" max="6204" width="12.6640625" style="1" customWidth="1"/>
    <col min="6205" max="6206" width="11.5546875" style="1" customWidth="1"/>
    <col min="6207" max="6207" width="11.44140625" style="1" customWidth="1"/>
    <col min="6208" max="6209" width="11.5546875" style="1" customWidth="1"/>
    <col min="6210" max="6217" width="11.44140625" style="1" customWidth="1"/>
    <col min="6218" max="6218" width="16.5546875" style="1" customWidth="1"/>
    <col min="6219" max="6226" width="11.44140625" style="1" customWidth="1"/>
    <col min="6227" max="6432" width="11.44140625" style="1"/>
    <col min="6433" max="6433" width="9.5546875" style="1" customWidth="1"/>
    <col min="6434" max="6434" width="18.88671875" style="1" customWidth="1"/>
    <col min="6435" max="6440" width="14.5546875" style="1" customWidth="1"/>
    <col min="6441" max="6443" width="16.44140625" style="1" customWidth="1"/>
    <col min="6444" max="6444" width="36.44140625" style="1" customWidth="1"/>
    <col min="6445" max="6445" width="34.33203125" style="1" customWidth="1"/>
    <col min="6446" max="6449" width="11.44140625" style="1" customWidth="1"/>
    <col min="6450" max="6459" width="11.5546875" style="1" customWidth="1"/>
    <col min="6460" max="6460" width="12.6640625" style="1" customWidth="1"/>
    <col min="6461" max="6462" width="11.5546875" style="1" customWidth="1"/>
    <col min="6463" max="6463" width="11.44140625" style="1" customWidth="1"/>
    <col min="6464" max="6465" width="11.5546875" style="1" customWidth="1"/>
    <col min="6466" max="6473" width="11.44140625" style="1" customWidth="1"/>
    <col min="6474" max="6474" width="16.5546875" style="1" customWidth="1"/>
    <col min="6475" max="6482" width="11.44140625" style="1" customWidth="1"/>
    <col min="6483" max="6688" width="11.44140625" style="1"/>
    <col min="6689" max="6689" width="9.5546875" style="1" customWidth="1"/>
    <col min="6690" max="6690" width="18.88671875" style="1" customWidth="1"/>
    <col min="6691" max="6696" width="14.5546875" style="1" customWidth="1"/>
    <col min="6697" max="6699" width="16.44140625" style="1" customWidth="1"/>
    <col min="6700" max="6700" width="36.44140625" style="1" customWidth="1"/>
    <col min="6701" max="6701" width="34.33203125" style="1" customWidth="1"/>
    <col min="6702" max="6705" width="11.44140625" style="1" customWidth="1"/>
    <col min="6706" max="6715" width="11.5546875" style="1" customWidth="1"/>
    <col min="6716" max="6716" width="12.6640625" style="1" customWidth="1"/>
    <col min="6717" max="6718" width="11.5546875" style="1" customWidth="1"/>
    <col min="6719" max="6719" width="11.44140625" style="1" customWidth="1"/>
    <col min="6720" max="6721" width="11.5546875" style="1" customWidth="1"/>
    <col min="6722" max="6729" width="11.44140625" style="1" customWidth="1"/>
    <col min="6730" max="6730" width="16.5546875" style="1" customWidth="1"/>
    <col min="6731" max="6738" width="11.44140625" style="1" customWidth="1"/>
    <col min="6739" max="6944" width="11.44140625" style="1"/>
    <col min="6945" max="6945" width="9.5546875" style="1" customWidth="1"/>
    <col min="6946" max="6946" width="18.88671875" style="1" customWidth="1"/>
    <col min="6947" max="6952" width="14.5546875" style="1" customWidth="1"/>
    <col min="6953" max="6955" width="16.44140625" style="1" customWidth="1"/>
    <col min="6956" max="6956" width="36.44140625" style="1" customWidth="1"/>
    <col min="6957" max="6957" width="34.33203125" style="1" customWidth="1"/>
    <col min="6958" max="6961" width="11.44140625" style="1" customWidth="1"/>
    <col min="6962" max="6971" width="11.5546875" style="1" customWidth="1"/>
    <col min="6972" max="6972" width="12.6640625" style="1" customWidth="1"/>
    <col min="6973" max="6974" width="11.5546875" style="1" customWidth="1"/>
    <col min="6975" max="6975" width="11.44140625" style="1" customWidth="1"/>
    <col min="6976" max="6977" width="11.5546875" style="1" customWidth="1"/>
    <col min="6978" max="6985" width="11.44140625" style="1" customWidth="1"/>
    <col min="6986" max="6986" width="16.5546875" style="1" customWidth="1"/>
    <col min="6987" max="6994" width="11.44140625" style="1" customWidth="1"/>
    <col min="6995" max="7200" width="11.44140625" style="1"/>
    <col min="7201" max="7201" width="9.5546875" style="1" customWidth="1"/>
    <col min="7202" max="7202" width="18.88671875" style="1" customWidth="1"/>
    <col min="7203" max="7208" width="14.5546875" style="1" customWidth="1"/>
    <col min="7209" max="7211" width="16.44140625" style="1" customWidth="1"/>
    <col min="7212" max="7212" width="36.44140625" style="1" customWidth="1"/>
    <col min="7213" max="7213" width="34.33203125" style="1" customWidth="1"/>
    <col min="7214" max="7217" width="11.44140625" style="1" customWidth="1"/>
    <col min="7218" max="7227" width="11.5546875" style="1" customWidth="1"/>
    <col min="7228" max="7228" width="12.6640625" style="1" customWidth="1"/>
    <col min="7229" max="7230" width="11.5546875" style="1" customWidth="1"/>
    <col min="7231" max="7231" width="11.44140625" style="1" customWidth="1"/>
    <col min="7232" max="7233" width="11.5546875" style="1" customWidth="1"/>
    <col min="7234" max="7241" width="11.44140625" style="1" customWidth="1"/>
    <col min="7242" max="7242" width="16.5546875" style="1" customWidth="1"/>
    <col min="7243" max="7250" width="11.44140625" style="1" customWidth="1"/>
    <col min="7251" max="7456" width="11.44140625" style="1"/>
    <col min="7457" max="7457" width="9.5546875" style="1" customWidth="1"/>
    <col min="7458" max="7458" width="18.88671875" style="1" customWidth="1"/>
    <col min="7459" max="7464" width="14.5546875" style="1" customWidth="1"/>
    <col min="7465" max="7467" width="16.44140625" style="1" customWidth="1"/>
    <col min="7468" max="7468" width="36.44140625" style="1" customWidth="1"/>
    <col min="7469" max="7469" width="34.33203125" style="1" customWidth="1"/>
    <col min="7470" max="7473" width="11.44140625" style="1" customWidth="1"/>
    <col min="7474" max="7483" width="11.5546875" style="1" customWidth="1"/>
    <col min="7484" max="7484" width="12.6640625" style="1" customWidth="1"/>
    <col min="7485" max="7486" width="11.5546875" style="1" customWidth="1"/>
    <col min="7487" max="7487" width="11.44140625" style="1" customWidth="1"/>
    <col min="7488" max="7489" width="11.5546875" style="1" customWidth="1"/>
    <col min="7490" max="7497" width="11.44140625" style="1" customWidth="1"/>
    <col min="7498" max="7498" width="16.5546875" style="1" customWidth="1"/>
    <col min="7499" max="7506" width="11.44140625" style="1" customWidth="1"/>
    <col min="7507" max="7712" width="11.44140625" style="1"/>
    <col min="7713" max="7713" width="9.5546875" style="1" customWidth="1"/>
    <col min="7714" max="7714" width="18.88671875" style="1" customWidth="1"/>
    <col min="7715" max="7720" width="14.5546875" style="1" customWidth="1"/>
    <col min="7721" max="7723" width="16.44140625" style="1" customWidth="1"/>
    <col min="7724" max="7724" width="36.44140625" style="1" customWidth="1"/>
    <col min="7725" max="7725" width="34.33203125" style="1" customWidth="1"/>
    <col min="7726" max="7729" width="11.44140625" style="1" customWidth="1"/>
    <col min="7730" max="7739" width="11.5546875" style="1" customWidth="1"/>
    <col min="7740" max="7740" width="12.6640625" style="1" customWidth="1"/>
    <col min="7741" max="7742" width="11.5546875" style="1" customWidth="1"/>
    <col min="7743" max="7743" width="11.44140625" style="1" customWidth="1"/>
    <col min="7744" max="7745" width="11.5546875" style="1" customWidth="1"/>
    <col min="7746" max="7753" width="11.44140625" style="1" customWidth="1"/>
    <col min="7754" max="7754" width="16.5546875" style="1" customWidth="1"/>
    <col min="7755" max="7762" width="11.44140625" style="1" customWidth="1"/>
    <col min="7763" max="7968" width="11.44140625" style="1"/>
    <col min="7969" max="7969" width="9.5546875" style="1" customWidth="1"/>
    <col min="7970" max="7970" width="18.88671875" style="1" customWidth="1"/>
    <col min="7971" max="7976" width="14.5546875" style="1" customWidth="1"/>
    <col min="7977" max="7979" width="16.44140625" style="1" customWidth="1"/>
    <col min="7980" max="7980" width="36.44140625" style="1" customWidth="1"/>
    <col min="7981" max="7981" width="34.33203125" style="1" customWidth="1"/>
    <col min="7982" max="7985" width="11.44140625" style="1" customWidth="1"/>
    <col min="7986" max="7995" width="11.5546875" style="1" customWidth="1"/>
    <col min="7996" max="7996" width="12.6640625" style="1" customWidth="1"/>
    <col min="7997" max="7998" width="11.5546875" style="1" customWidth="1"/>
    <col min="7999" max="7999" width="11.44140625" style="1" customWidth="1"/>
    <col min="8000" max="8001" width="11.5546875" style="1" customWidth="1"/>
    <col min="8002" max="8009" width="11.44140625" style="1" customWidth="1"/>
    <col min="8010" max="8010" width="16.5546875" style="1" customWidth="1"/>
    <col min="8011" max="8018" width="11.44140625" style="1" customWidth="1"/>
    <col min="8019" max="8224" width="11.44140625" style="1"/>
    <col min="8225" max="8225" width="9.5546875" style="1" customWidth="1"/>
    <col min="8226" max="8226" width="18.88671875" style="1" customWidth="1"/>
    <col min="8227" max="8232" width="14.5546875" style="1" customWidth="1"/>
    <col min="8233" max="8235" width="16.44140625" style="1" customWidth="1"/>
    <col min="8236" max="8236" width="36.44140625" style="1" customWidth="1"/>
    <col min="8237" max="8237" width="34.33203125" style="1" customWidth="1"/>
    <col min="8238" max="8241" width="11.44140625" style="1" customWidth="1"/>
    <col min="8242" max="8251" width="11.5546875" style="1" customWidth="1"/>
    <col min="8252" max="8252" width="12.6640625" style="1" customWidth="1"/>
    <col min="8253" max="8254" width="11.5546875" style="1" customWidth="1"/>
    <col min="8255" max="8255" width="11.44140625" style="1" customWidth="1"/>
    <col min="8256" max="8257" width="11.5546875" style="1" customWidth="1"/>
    <col min="8258" max="8265" width="11.44140625" style="1" customWidth="1"/>
    <col min="8266" max="8266" width="16.5546875" style="1" customWidth="1"/>
    <col min="8267" max="8274" width="11.44140625" style="1" customWidth="1"/>
    <col min="8275" max="8480" width="11.44140625" style="1"/>
    <col min="8481" max="8481" width="9.5546875" style="1" customWidth="1"/>
    <col min="8482" max="8482" width="18.88671875" style="1" customWidth="1"/>
    <col min="8483" max="8488" width="14.5546875" style="1" customWidth="1"/>
    <col min="8489" max="8491" width="16.44140625" style="1" customWidth="1"/>
    <col min="8492" max="8492" width="36.44140625" style="1" customWidth="1"/>
    <col min="8493" max="8493" width="34.33203125" style="1" customWidth="1"/>
    <col min="8494" max="8497" width="11.44140625" style="1" customWidth="1"/>
    <col min="8498" max="8507" width="11.5546875" style="1" customWidth="1"/>
    <col min="8508" max="8508" width="12.6640625" style="1" customWidth="1"/>
    <col min="8509" max="8510" width="11.5546875" style="1" customWidth="1"/>
    <col min="8511" max="8511" width="11.44140625" style="1" customWidth="1"/>
    <col min="8512" max="8513" width="11.5546875" style="1" customWidth="1"/>
    <col min="8514" max="8521" width="11.44140625" style="1" customWidth="1"/>
    <col min="8522" max="8522" width="16.5546875" style="1" customWidth="1"/>
    <col min="8523" max="8530" width="11.44140625" style="1" customWidth="1"/>
    <col min="8531" max="8736" width="11.44140625" style="1"/>
    <col min="8737" max="8737" width="9.5546875" style="1" customWidth="1"/>
    <col min="8738" max="8738" width="18.88671875" style="1" customWidth="1"/>
    <col min="8739" max="8744" width="14.5546875" style="1" customWidth="1"/>
    <col min="8745" max="8747" width="16.44140625" style="1" customWidth="1"/>
    <col min="8748" max="8748" width="36.44140625" style="1" customWidth="1"/>
    <col min="8749" max="8749" width="34.33203125" style="1" customWidth="1"/>
    <col min="8750" max="8753" width="11.44140625" style="1" customWidth="1"/>
    <col min="8754" max="8763" width="11.5546875" style="1" customWidth="1"/>
    <col min="8764" max="8764" width="12.6640625" style="1" customWidth="1"/>
    <col min="8765" max="8766" width="11.5546875" style="1" customWidth="1"/>
    <col min="8767" max="8767" width="11.44140625" style="1" customWidth="1"/>
    <col min="8768" max="8769" width="11.5546875" style="1" customWidth="1"/>
    <col min="8770" max="8777" width="11.44140625" style="1" customWidth="1"/>
    <col min="8778" max="8778" width="16.5546875" style="1" customWidth="1"/>
    <col min="8779" max="8786" width="11.44140625" style="1" customWidth="1"/>
    <col min="8787" max="8992" width="11.44140625" style="1"/>
    <col min="8993" max="8993" width="9.5546875" style="1" customWidth="1"/>
    <col min="8994" max="8994" width="18.88671875" style="1" customWidth="1"/>
    <col min="8995" max="9000" width="14.5546875" style="1" customWidth="1"/>
    <col min="9001" max="9003" width="16.44140625" style="1" customWidth="1"/>
    <col min="9004" max="9004" width="36.44140625" style="1" customWidth="1"/>
    <col min="9005" max="9005" width="34.33203125" style="1" customWidth="1"/>
    <col min="9006" max="9009" width="11.44140625" style="1" customWidth="1"/>
    <col min="9010" max="9019" width="11.5546875" style="1" customWidth="1"/>
    <col min="9020" max="9020" width="12.6640625" style="1" customWidth="1"/>
    <col min="9021" max="9022" width="11.5546875" style="1" customWidth="1"/>
    <col min="9023" max="9023" width="11.44140625" style="1" customWidth="1"/>
    <col min="9024" max="9025" width="11.5546875" style="1" customWidth="1"/>
    <col min="9026" max="9033" width="11.44140625" style="1" customWidth="1"/>
    <col min="9034" max="9034" width="16.5546875" style="1" customWidth="1"/>
    <col min="9035" max="9042" width="11.44140625" style="1" customWidth="1"/>
    <col min="9043" max="9248" width="11.44140625" style="1"/>
    <col min="9249" max="9249" width="9.5546875" style="1" customWidth="1"/>
    <col min="9250" max="9250" width="18.88671875" style="1" customWidth="1"/>
    <col min="9251" max="9256" width="14.5546875" style="1" customWidth="1"/>
    <col min="9257" max="9259" width="16.44140625" style="1" customWidth="1"/>
    <col min="9260" max="9260" width="36.44140625" style="1" customWidth="1"/>
    <col min="9261" max="9261" width="34.33203125" style="1" customWidth="1"/>
    <col min="9262" max="9265" width="11.44140625" style="1" customWidth="1"/>
    <col min="9266" max="9275" width="11.5546875" style="1" customWidth="1"/>
    <col min="9276" max="9276" width="12.6640625" style="1" customWidth="1"/>
    <col min="9277" max="9278" width="11.5546875" style="1" customWidth="1"/>
    <col min="9279" max="9279" width="11.44140625" style="1" customWidth="1"/>
    <col min="9280" max="9281" width="11.5546875" style="1" customWidth="1"/>
    <col min="9282" max="9289" width="11.44140625" style="1" customWidth="1"/>
    <col min="9290" max="9290" width="16.5546875" style="1" customWidth="1"/>
    <col min="9291" max="9298" width="11.44140625" style="1" customWidth="1"/>
    <col min="9299" max="9504" width="11.44140625" style="1"/>
    <col min="9505" max="9505" width="9.5546875" style="1" customWidth="1"/>
    <col min="9506" max="9506" width="18.88671875" style="1" customWidth="1"/>
    <col min="9507" max="9512" width="14.5546875" style="1" customWidth="1"/>
    <col min="9513" max="9515" width="16.44140625" style="1" customWidth="1"/>
    <col min="9516" max="9516" width="36.44140625" style="1" customWidth="1"/>
    <col min="9517" max="9517" width="34.33203125" style="1" customWidth="1"/>
    <col min="9518" max="9521" width="11.44140625" style="1" customWidth="1"/>
    <col min="9522" max="9531" width="11.5546875" style="1" customWidth="1"/>
    <col min="9532" max="9532" width="12.6640625" style="1" customWidth="1"/>
    <col min="9533" max="9534" width="11.5546875" style="1" customWidth="1"/>
    <col min="9535" max="9535" width="11.44140625" style="1" customWidth="1"/>
    <col min="9536" max="9537" width="11.5546875" style="1" customWidth="1"/>
    <col min="9538" max="9545" width="11.44140625" style="1" customWidth="1"/>
    <col min="9546" max="9546" width="16.5546875" style="1" customWidth="1"/>
    <col min="9547" max="9554" width="11.44140625" style="1" customWidth="1"/>
    <col min="9555" max="9760" width="11.44140625" style="1"/>
    <col min="9761" max="9761" width="9.5546875" style="1" customWidth="1"/>
    <col min="9762" max="9762" width="18.88671875" style="1" customWidth="1"/>
    <col min="9763" max="9768" width="14.5546875" style="1" customWidth="1"/>
    <col min="9769" max="9771" width="16.44140625" style="1" customWidth="1"/>
    <col min="9772" max="9772" width="36.44140625" style="1" customWidth="1"/>
    <col min="9773" max="9773" width="34.33203125" style="1" customWidth="1"/>
    <col min="9774" max="9777" width="11.44140625" style="1" customWidth="1"/>
    <col min="9778" max="9787" width="11.5546875" style="1" customWidth="1"/>
    <col min="9788" max="9788" width="12.6640625" style="1" customWidth="1"/>
    <col min="9789" max="9790" width="11.5546875" style="1" customWidth="1"/>
    <col min="9791" max="9791" width="11.44140625" style="1" customWidth="1"/>
    <col min="9792" max="9793" width="11.5546875" style="1" customWidth="1"/>
    <col min="9794" max="9801" width="11.44140625" style="1" customWidth="1"/>
    <col min="9802" max="9802" width="16.5546875" style="1" customWidth="1"/>
    <col min="9803" max="9810" width="11.44140625" style="1" customWidth="1"/>
    <col min="9811" max="10016" width="11.44140625" style="1"/>
    <col min="10017" max="10017" width="9.5546875" style="1" customWidth="1"/>
    <col min="10018" max="10018" width="18.88671875" style="1" customWidth="1"/>
    <col min="10019" max="10024" width="14.5546875" style="1" customWidth="1"/>
    <col min="10025" max="10027" width="16.44140625" style="1" customWidth="1"/>
    <col min="10028" max="10028" width="36.44140625" style="1" customWidth="1"/>
    <col min="10029" max="10029" width="34.33203125" style="1" customWidth="1"/>
    <col min="10030" max="10033" width="11.44140625" style="1" customWidth="1"/>
    <col min="10034" max="10043" width="11.5546875" style="1" customWidth="1"/>
    <col min="10044" max="10044" width="12.6640625" style="1" customWidth="1"/>
    <col min="10045" max="10046" width="11.5546875" style="1" customWidth="1"/>
    <col min="10047" max="10047" width="11.44140625" style="1" customWidth="1"/>
    <col min="10048" max="10049" width="11.5546875" style="1" customWidth="1"/>
    <col min="10050" max="10057" width="11.44140625" style="1" customWidth="1"/>
    <col min="10058" max="10058" width="16.5546875" style="1" customWidth="1"/>
    <col min="10059" max="10066" width="11.44140625" style="1" customWidth="1"/>
    <col min="10067" max="10272" width="11.44140625" style="1"/>
    <col min="10273" max="10273" width="9.5546875" style="1" customWidth="1"/>
    <col min="10274" max="10274" width="18.88671875" style="1" customWidth="1"/>
    <col min="10275" max="10280" width="14.5546875" style="1" customWidth="1"/>
    <col min="10281" max="10283" width="16.44140625" style="1" customWidth="1"/>
    <col min="10284" max="10284" width="36.44140625" style="1" customWidth="1"/>
    <col min="10285" max="10285" width="34.33203125" style="1" customWidth="1"/>
    <col min="10286" max="10289" width="11.44140625" style="1" customWidth="1"/>
    <col min="10290" max="10299" width="11.5546875" style="1" customWidth="1"/>
    <col min="10300" max="10300" width="12.6640625" style="1" customWidth="1"/>
    <col min="10301" max="10302" width="11.5546875" style="1" customWidth="1"/>
    <col min="10303" max="10303" width="11.44140625" style="1" customWidth="1"/>
    <col min="10304" max="10305" width="11.5546875" style="1" customWidth="1"/>
    <col min="10306" max="10313" width="11.44140625" style="1" customWidth="1"/>
    <col min="10314" max="10314" width="16.5546875" style="1" customWidth="1"/>
    <col min="10315" max="10322" width="11.44140625" style="1" customWidth="1"/>
    <col min="10323" max="10528" width="11.44140625" style="1"/>
    <col min="10529" max="10529" width="9.5546875" style="1" customWidth="1"/>
    <col min="10530" max="10530" width="18.88671875" style="1" customWidth="1"/>
    <col min="10531" max="10536" width="14.5546875" style="1" customWidth="1"/>
    <col min="10537" max="10539" width="16.44140625" style="1" customWidth="1"/>
    <col min="10540" max="10540" width="36.44140625" style="1" customWidth="1"/>
    <col min="10541" max="10541" width="34.33203125" style="1" customWidth="1"/>
    <col min="10542" max="10545" width="11.44140625" style="1" customWidth="1"/>
    <col min="10546" max="10555" width="11.5546875" style="1" customWidth="1"/>
    <col min="10556" max="10556" width="12.6640625" style="1" customWidth="1"/>
    <col min="10557" max="10558" width="11.5546875" style="1" customWidth="1"/>
    <col min="10559" max="10559" width="11.44140625" style="1" customWidth="1"/>
    <col min="10560" max="10561" width="11.5546875" style="1" customWidth="1"/>
    <col min="10562" max="10569" width="11.44140625" style="1" customWidth="1"/>
    <col min="10570" max="10570" width="16.5546875" style="1" customWidth="1"/>
    <col min="10571" max="10578" width="11.44140625" style="1" customWidth="1"/>
    <col min="10579" max="10784" width="11.44140625" style="1"/>
    <col min="10785" max="10785" width="9.5546875" style="1" customWidth="1"/>
    <col min="10786" max="10786" width="18.88671875" style="1" customWidth="1"/>
    <col min="10787" max="10792" width="14.5546875" style="1" customWidth="1"/>
    <col min="10793" max="10795" width="16.44140625" style="1" customWidth="1"/>
    <col min="10796" max="10796" width="36.44140625" style="1" customWidth="1"/>
    <col min="10797" max="10797" width="34.33203125" style="1" customWidth="1"/>
    <col min="10798" max="10801" width="11.44140625" style="1" customWidth="1"/>
    <col min="10802" max="10811" width="11.5546875" style="1" customWidth="1"/>
    <col min="10812" max="10812" width="12.6640625" style="1" customWidth="1"/>
    <col min="10813" max="10814" width="11.5546875" style="1" customWidth="1"/>
    <col min="10815" max="10815" width="11.44140625" style="1" customWidth="1"/>
    <col min="10816" max="10817" width="11.5546875" style="1" customWidth="1"/>
    <col min="10818" max="10825" width="11.44140625" style="1" customWidth="1"/>
    <col min="10826" max="10826" width="16.5546875" style="1" customWidth="1"/>
    <col min="10827" max="10834" width="11.44140625" style="1" customWidth="1"/>
    <col min="10835" max="11040" width="11.44140625" style="1"/>
    <col min="11041" max="11041" width="9.5546875" style="1" customWidth="1"/>
    <col min="11042" max="11042" width="18.88671875" style="1" customWidth="1"/>
    <col min="11043" max="11048" width="14.5546875" style="1" customWidth="1"/>
    <col min="11049" max="11051" width="16.44140625" style="1" customWidth="1"/>
    <col min="11052" max="11052" width="36.44140625" style="1" customWidth="1"/>
    <col min="11053" max="11053" width="34.33203125" style="1" customWidth="1"/>
    <col min="11054" max="11057" width="11.44140625" style="1" customWidth="1"/>
    <col min="11058" max="11067" width="11.5546875" style="1" customWidth="1"/>
    <col min="11068" max="11068" width="12.6640625" style="1" customWidth="1"/>
    <col min="11069" max="11070" width="11.5546875" style="1" customWidth="1"/>
    <col min="11071" max="11071" width="11.44140625" style="1" customWidth="1"/>
    <col min="11072" max="11073" width="11.5546875" style="1" customWidth="1"/>
    <col min="11074" max="11081" width="11.44140625" style="1" customWidth="1"/>
    <col min="11082" max="11082" width="16.5546875" style="1" customWidth="1"/>
    <col min="11083" max="11090" width="11.44140625" style="1" customWidth="1"/>
    <col min="11091" max="11296" width="11.44140625" style="1"/>
    <col min="11297" max="11297" width="9.5546875" style="1" customWidth="1"/>
    <col min="11298" max="11298" width="18.88671875" style="1" customWidth="1"/>
    <col min="11299" max="11304" width="14.5546875" style="1" customWidth="1"/>
    <col min="11305" max="11307" width="16.44140625" style="1" customWidth="1"/>
    <col min="11308" max="11308" width="36.44140625" style="1" customWidth="1"/>
    <col min="11309" max="11309" width="34.33203125" style="1" customWidth="1"/>
    <col min="11310" max="11313" width="11.44140625" style="1" customWidth="1"/>
    <col min="11314" max="11323" width="11.5546875" style="1" customWidth="1"/>
    <col min="11324" max="11324" width="12.6640625" style="1" customWidth="1"/>
    <col min="11325" max="11326" width="11.5546875" style="1" customWidth="1"/>
    <col min="11327" max="11327" width="11.44140625" style="1" customWidth="1"/>
    <col min="11328" max="11329" width="11.5546875" style="1" customWidth="1"/>
    <col min="11330" max="11337" width="11.44140625" style="1" customWidth="1"/>
    <col min="11338" max="11338" width="16.5546875" style="1" customWidth="1"/>
    <col min="11339" max="11346" width="11.44140625" style="1" customWidth="1"/>
    <col min="11347" max="11552" width="11.44140625" style="1"/>
    <col min="11553" max="11553" width="9.5546875" style="1" customWidth="1"/>
    <col min="11554" max="11554" width="18.88671875" style="1" customWidth="1"/>
    <col min="11555" max="11560" width="14.5546875" style="1" customWidth="1"/>
    <col min="11561" max="11563" width="16.44140625" style="1" customWidth="1"/>
    <col min="11564" max="11564" width="36.44140625" style="1" customWidth="1"/>
    <col min="11565" max="11565" width="34.33203125" style="1" customWidth="1"/>
    <col min="11566" max="11569" width="11.44140625" style="1" customWidth="1"/>
    <col min="11570" max="11579" width="11.5546875" style="1" customWidth="1"/>
    <col min="11580" max="11580" width="12.6640625" style="1" customWidth="1"/>
    <col min="11581" max="11582" width="11.5546875" style="1" customWidth="1"/>
    <col min="11583" max="11583" width="11.44140625" style="1" customWidth="1"/>
    <col min="11584" max="11585" width="11.5546875" style="1" customWidth="1"/>
    <col min="11586" max="11593" width="11.44140625" style="1" customWidth="1"/>
    <col min="11594" max="11594" width="16.5546875" style="1" customWidth="1"/>
    <col min="11595" max="11602" width="11.44140625" style="1" customWidth="1"/>
    <col min="11603" max="11808" width="11.44140625" style="1"/>
    <col min="11809" max="11809" width="9.5546875" style="1" customWidth="1"/>
    <col min="11810" max="11810" width="18.88671875" style="1" customWidth="1"/>
    <col min="11811" max="11816" width="14.5546875" style="1" customWidth="1"/>
    <col min="11817" max="11819" width="16.44140625" style="1" customWidth="1"/>
    <col min="11820" max="11820" width="36.44140625" style="1" customWidth="1"/>
    <col min="11821" max="11821" width="34.33203125" style="1" customWidth="1"/>
    <col min="11822" max="11825" width="11.44140625" style="1" customWidth="1"/>
    <col min="11826" max="11835" width="11.5546875" style="1" customWidth="1"/>
    <col min="11836" max="11836" width="12.6640625" style="1" customWidth="1"/>
    <col min="11837" max="11838" width="11.5546875" style="1" customWidth="1"/>
    <col min="11839" max="11839" width="11.44140625" style="1" customWidth="1"/>
    <col min="11840" max="11841" width="11.5546875" style="1" customWidth="1"/>
    <col min="11842" max="11849" width="11.44140625" style="1" customWidth="1"/>
    <col min="11850" max="11850" width="16.5546875" style="1" customWidth="1"/>
    <col min="11851" max="11858" width="11.44140625" style="1" customWidth="1"/>
    <col min="11859" max="12064" width="11.44140625" style="1"/>
    <col min="12065" max="12065" width="9.5546875" style="1" customWidth="1"/>
    <col min="12066" max="12066" width="18.88671875" style="1" customWidth="1"/>
    <col min="12067" max="12072" width="14.5546875" style="1" customWidth="1"/>
    <col min="12073" max="12075" width="16.44140625" style="1" customWidth="1"/>
    <col min="12076" max="12076" width="36.44140625" style="1" customWidth="1"/>
    <col min="12077" max="12077" width="34.33203125" style="1" customWidth="1"/>
    <col min="12078" max="12081" width="11.44140625" style="1" customWidth="1"/>
    <col min="12082" max="12091" width="11.5546875" style="1" customWidth="1"/>
    <col min="12092" max="12092" width="12.6640625" style="1" customWidth="1"/>
    <col min="12093" max="12094" width="11.5546875" style="1" customWidth="1"/>
    <col min="12095" max="12095" width="11.44140625" style="1" customWidth="1"/>
    <col min="12096" max="12097" width="11.5546875" style="1" customWidth="1"/>
    <col min="12098" max="12105" width="11.44140625" style="1" customWidth="1"/>
    <col min="12106" max="12106" width="16.5546875" style="1" customWidth="1"/>
    <col min="12107" max="12114" width="11.44140625" style="1" customWidth="1"/>
    <col min="12115" max="12320" width="11.44140625" style="1"/>
    <col min="12321" max="12321" width="9.5546875" style="1" customWidth="1"/>
    <col min="12322" max="12322" width="18.88671875" style="1" customWidth="1"/>
    <col min="12323" max="12328" width="14.5546875" style="1" customWidth="1"/>
    <col min="12329" max="12331" width="16.44140625" style="1" customWidth="1"/>
    <col min="12332" max="12332" width="36.44140625" style="1" customWidth="1"/>
    <col min="12333" max="12333" width="34.33203125" style="1" customWidth="1"/>
    <col min="12334" max="12337" width="11.44140625" style="1" customWidth="1"/>
    <col min="12338" max="12347" width="11.5546875" style="1" customWidth="1"/>
    <col min="12348" max="12348" width="12.6640625" style="1" customWidth="1"/>
    <col min="12349" max="12350" width="11.5546875" style="1" customWidth="1"/>
    <col min="12351" max="12351" width="11.44140625" style="1" customWidth="1"/>
    <col min="12352" max="12353" width="11.5546875" style="1" customWidth="1"/>
    <col min="12354" max="12361" width="11.44140625" style="1" customWidth="1"/>
    <col min="12362" max="12362" width="16.5546875" style="1" customWidth="1"/>
    <col min="12363" max="12370" width="11.44140625" style="1" customWidth="1"/>
    <col min="12371" max="12576" width="11.44140625" style="1"/>
    <col min="12577" max="12577" width="9.5546875" style="1" customWidth="1"/>
    <col min="12578" max="12578" width="18.88671875" style="1" customWidth="1"/>
    <col min="12579" max="12584" width="14.5546875" style="1" customWidth="1"/>
    <col min="12585" max="12587" width="16.44140625" style="1" customWidth="1"/>
    <col min="12588" max="12588" width="36.44140625" style="1" customWidth="1"/>
    <col min="12589" max="12589" width="34.33203125" style="1" customWidth="1"/>
    <col min="12590" max="12593" width="11.44140625" style="1" customWidth="1"/>
    <col min="12594" max="12603" width="11.5546875" style="1" customWidth="1"/>
    <col min="12604" max="12604" width="12.6640625" style="1" customWidth="1"/>
    <col min="12605" max="12606" width="11.5546875" style="1" customWidth="1"/>
    <col min="12607" max="12607" width="11.44140625" style="1" customWidth="1"/>
    <col min="12608" max="12609" width="11.5546875" style="1" customWidth="1"/>
    <col min="12610" max="12617" width="11.44140625" style="1" customWidth="1"/>
    <col min="12618" max="12618" width="16.5546875" style="1" customWidth="1"/>
    <col min="12619" max="12626" width="11.44140625" style="1" customWidth="1"/>
    <col min="12627" max="12832" width="11.44140625" style="1"/>
    <col min="12833" max="12833" width="9.5546875" style="1" customWidth="1"/>
    <col min="12834" max="12834" width="18.88671875" style="1" customWidth="1"/>
    <col min="12835" max="12840" width="14.5546875" style="1" customWidth="1"/>
    <col min="12841" max="12843" width="16.44140625" style="1" customWidth="1"/>
    <col min="12844" max="12844" width="36.44140625" style="1" customWidth="1"/>
    <col min="12845" max="12845" width="34.33203125" style="1" customWidth="1"/>
    <col min="12846" max="12849" width="11.44140625" style="1" customWidth="1"/>
    <col min="12850" max="12859" width="11.5546875" style="1" customWidth="1"/>
    <col min="12860" max="12860" width="12.6640625" style="1" customWidth="1"/>
    <col min="12861" max="12862" width="11.5546875" style="1" customWidth="1"/>
    <col min="12863" max="12863" width="11.44140625" style="1" customWidth="1"/>
    <col min="12864" max="12865" width="11.5546875" style="1" customWidth="1"/>
    <col min="12866" max="12873" width="11.44140625" style="1" customWidth="1"/>
    <col min="12874" max="12874" width="16.5546875" style="1" customWidth="1"/>
    <col min="12875" max="12882" width="11.44140625" style="1" customWidth="1"/>
    <col min="12883" max="13088" width="11.44140625" style="1"/>
    <col min="13089" max="13089" width="9.5546875" style="1" customWidth="1"/>
    <col min="13090" max="13090" width="18.88671875" style="1" customWidth="1"/>
    <col min="13091" max="13096" width="14.5546875" style="1" customWidth="1"/>
    <col min="13097" max="13099" width="16.44140625" style="1" customWidth="1"/>
    <col min="13100" max="13100" width="36.44140625" style="1" customWidth="1"/>
    <col min="13101" max="13101" width="34.33203125" style="1" customWidth="1"/>
    <col min="13102" max="13105" width="11.44140625" style="1" customWidth="1"/>
    <col min="13106" max="13115" width="11.5546875" style="1" customWidth="1"/>
    <col min="13116" max="13116" width="12.6640625" style="1" customWidth="1"/>
    <col min="13117" max="13118" width="11.5546875" style="1" customWidth="1"/>
    <col min="13119" max="13119" width="11.44140625" style="1" customWidth="1"/>
    <col min="13120" max="13121" width="11.5546875" style="1" customWidth="1"/>
    <col min="13122" max="13129" width="11.44140625" style="1" customWidth="1"/>
    <col min="13130" max="13130" width="16.5546875" style="1" customWidth="1"/>
    <col min="13131" max="13138" width="11.44140625" style="1" customWidth="1"/>
    <col min="13139" max="13344" width="11.44140625" style="1"/>
    <col min="13345" max="13345" width="9.5546875" style="1" customWidth="1"/>
    <col min="13346" max="13346" width="18.88671875" style="1" customWidth="1"/>
    <col min="13347" max="13352" width="14.5546875" style="1" customWidth="1"/>
    <col min="13353" max="13355" width="16.44140625" style="1" customWidth="1"/>
    <col min="13356" max="13356" width="36.44140625" style="1" customWidth="1"/>
    <col min="13357" max="13357" width="34.33203125" style="1" customWidth="1"/>
    <col min="13358" max="13361" width="11.44140625" style="1" customWidth="1"/>
    <col min="13362" max="13371" width="11.5546875" style="1" customWidth="1"/>
    <col min="13372" max="13372" width="12.6640625" style="1" customWidth="1"/>
    <col min="13373" max="13374" width="11.5546875" style="1" customWidth="1"/>
    <col min="13375" max="13375" width="11.44140625" style="1" customWidth="1"/>
    <col min="13376" max="13377" width="11.5546875" style="1" customWidth="1"/>
    <col min="13378" max="13385" width="11.44140625" style="1" customWidth="1"/>
    <col min="13386" max="13386" width="16.5546875" style="1" customWidth="1"/>
    <col min="13387" max="13394" width="11.44140625" style="1" customWidth="1"/>
    <col min="13395" max="13600" width="11.44140625" style="1"/>
    <col min="13601" max="13601" width="9.5546875" style="1" customWidth="1"/>
    <col min="13602" max="13602" width="18.88671875" style="1" customWidth="1"/>
    <col min="13603" max="13608" width="14.5546875" style="1" customWidth="1"/>
    <col min="13609" max="13611" width="16.44140625" style="1" customWidth="1"/>
    <col min="13612" max="13612" width="36.44140625" style="1" customWidth="1"/>
    <col min="13613" max="13613" width="34.33203125" style="1" customWidth="1"/>
    <col min="13614" max="13617" width="11.44140625" style="1" customWidth="1"/>
    <col min="13618" max="13627" width="11.5546875" style="1" customWidth="1"/>
    <col min="13628" max="13628" width="12.6640625" style="1" customWidth="1"/>
    <col min="13629" max="13630" width="11.5546875" style="1" customWidth="1"/>
    <col min="13631" max="13631" width="11.44140625" style="1" customWidth="1"/>
    <col min="13632" max="13633" width="11.5546875" style="1" customWidth="1"/>
    <col min="13634" max="13641" width="11.44140625" style="1" customWidth="1"/>
    <col min="13642" max="13642" width="16.5546875" style="1" customWidth="1"/>
    <col min="13643" max="13650" width="11.44140625" style="1" customWidth="1"/>
    <col min="13651" max="13856" width="11.44140625" style="1"/>
    <col min="13857" max="13857" width="9.5546875" style="1" customWidth="1"/>
    <col min="13858" max="13858" width="18.88671875" style="1" customWidth="1"/>
    <col min="13859" max="13864" width="14.5546875" style="1" customWidth="1"/>
    <col min="13865" max="13867" width="16.44140625" style="1" customWidth="1"/>
    <col min="13868" max="13868" width="36.44140625" style="1" customWidth="1"/>
    <col min="13869" max="13869" width="34.33203125" style="1" customWidth="1"/>
    <col min="13870" max="13873" width="11.44140625" style="1" customWidth="1"/>
    <col min="13874" max="13883" width="11.5546875" style="1" customWidth="1"/>
    <col min="13884" max="13884" width="12.6640625" style="1" customWidth="1"/>
    <col min="13885" max="13886" width="11.5546875" style="1" customWidth="1"/>
    <col min="13887" max="13887" width="11.44140625" style="1" customWidth="1"/>
    <col min="13888" max="13889" width="11.5546875" style="1" customWidth="1"/>
    <col min="13890" max="13897" width="11.44140625" style="1" customWidth="1"/>
    <col min="13898" max="13898" width="16.5546875" style="1" customWidth="1"/>
    <col min="13899" max="13906" width="11.44140625" style="1" customWidth="1"/>
    <col min="13907" max="14112" width="11.44140625" style="1"/>
    <col min="14113" max="14113" width="9.5546875" style="1" customWidth="1"/>
    <col min="14114" max="14114" width="18.88671875" style="1" customWidth="1"/>
    <col min="14115" max="14120" width="14.5546875" style="1" customWidth="1"/>
    <col min="14121" max="14123" width="16.44140625" style="1" customWidth="1"/>
    <col min="14124" max="14124" width="36.44140625" style="1" customWidth="1"/>
    <col min="14125" max="14125" width="34.33203125" style="1" customWidth="1"/>
    <col min="14126" max="14129" width="11.44140625" style="1" customWidth="1"/>
    <col min="14130" max="14139" width="11.5546875" style="1" customWidth="1"/>
    <col min="14140" max="14140" width="12.6640625" style="1" customWidth="1"/>
    <col min="14141" max="14142" width="11.5546875" style="1" customWidth="1"/>
    <col min="14143" max="14143" width="11.44140625" style="1" customWidth="1"/>
    <col min="14144" max="14145" width="11.5546875" style="1" customWidth="1"/>
    <col min="14146" max="14153" width="11.44140625" style="1" customWidth="1"/>
    <col min="14154" max="14154" width="16.5546875" style="1" customWidth="1"/>
    <col min="14155" max="14162" width="11.44140625" style="1" customWidth="1"/>
    <col min="14163" max="14368" width="11.44140625" style="1"/>
    <col min="14369" max="14369" width="9.5546875" style="1" customWidth="1"/>
    <col min="14370" max="14370" width="18.88671875" style="1" customWidth="1"/>
    <col min="14371" max="14376" width="14.5546875" style="1" customWidth="1"/>
    <col min="14377" max="14379" width="16.44140625" style="1" customWidth="1"/>
    <col min="14380" max="14380" width="36.44140625" style="1" customWidth="1"/>
    <col min="14381" max="14381" width="34.33203125" style="1" customWidth="1"/>
    <col min="14382" max="14385" width="11.44140625" style="1" customWidth="1"/>
    <col min="14386" max="14395" width="11.5546875" style="1" customWidth="1"/>
    <col min="14396" max="14396" width="12.6640625" style="1" customWidth="1"/>
    <col min="14397" max="14398" width="11.5546875" style="1" customWidth="1"/>
    <col min="14399" max="14399" width="11.44140625" style="1" customWidth="1"/>
    <col min="14400" max="14401" width="11.5546875" style="1" customWidth="1"/>
    <col min="14402" max="14409" width="11.44140625" style="1" customWidth="1"/>
    <col min="14410" max="14410" width="16.5546875" style="1" customWidth="1"/>
    <col min="14411" max="14418" width="11.44140625" style="1" customWidth="1"/>
    <col min="14419" max="14624" width="11.44140625" style="1"/>
    <col min="14625" max="14625" width="9.5546875" style="1" customWidth="1"/>
    <col min="14626" max="14626" width="18.88671875" style="1" customWidth="1"/>
    <col min="14627" max="14632" width="14.5546875" style="1" customWidth="1"/>
    <col min="14633" max="14635" width="16.44140625" style="1" customWidth="1"/>
    <col min="14636" max="14636" width="36.44140625" style="1" customWidth="1"/>
    <col min="14637" max="14637" width="34.33203125" style="1" customWidth="1"/>
    <col min="14638" max="14641" width="11.44140625" style="1" customWidth="1"/>
    <col min="14642" max="14651" width="11.5546875" style="1" customWidth="1"/>
    <col min="14652" max="14652" width="12.6640625" style="1" customWidth="1"/>
    <col min="14653" max="14654" width="11.5546875" style="1" customWidth="1"/>
    <col min="14655" max="14655" width="11.44140625" style="1" customWidth="1"/>
    <col min="14656" max="14657" width="11.5546875" style="1" customWidth="1"/>
    <col min="14658" max="14665" width="11.44140625" style="1" customWidth="1"/>
    <col min="14666" max="14666" width="16.5546875" style="1" customWidth="1"/>
    <col min="14667" max="14674" width="11.44140625" style="1" customWidth="1"/>
    <col min="14675" max="14880" width="11.44140625" style="1"/>
    <col min="14881" max="14881" width="9.5546875" style="1" customWidth="1"/>
    <col min="14882" max="14882" width="18.88671875" style="1" customWidth="1"/>
    <col min="14883" max="14888" width="14.5546875" style="1" customWidth="1"/>
    <col min="14889" max="14891" width="16.44140625" style="1" customWidth="1"/>
    <col min="14892" max="14892" width="36.44140625" style="1" customWidth="1"/>
    <col min="14893" max="14893" width="34.33203125" style="1" customWidth="1"/>
    <col min="14894" max="14897" width="11.44140625" style="1" customWidth="1"/>
    <col min="14898" max="14907" width="11.5546875" style="1" customWidth="1"/>
    <col min="14908" max="14908" width="12.6640625" style="1" customWidth="1"/>
    <col min="14909" max="14910" width="11.5546875" style="1" customWidth="1"/>
    <col min="14911" max="14911" width="11.44140625" style="1" customWidth="1"/>
    <col min="14912" max="14913" width="11.5546875" style="1" customWidth="1"/>
    <col min="14914" max="14921" width="11.44140625" style="1" customWidth="1"/>
    <col min="14922" max="14922" width="16.5546875" style="1" customWidth="1"/>
    <col min="14923" max="14930" width="11.44140625" style="1" customWidth="1"/>
    <col min="14931" max="15136" width="11.44140625" style="1"/>
    <col min="15137" max="15137" width="9.5546875" style="1" customWidth="1"/>
    <col min="15138" max="15138" width="18.88671875" style="1" customWidth="1"/>
    <col min="15139" max="15144" width="14.5546875" style="1" customWidth="1"/>
    <col min="15145" max="15147" width="16.44140625" style="1" customWidth="1"/>
    <col min="15148" max="15148" width="36.44140625" style="1" customWidth="1"/>
    <col min="15149" max="15149" width="34.33203125" style="1" customWidth="1"/>
    <col min="15150" max="15153" width="11.44140625" style="1" customWidth="1"/>
    <col min="15154" max="15163" width="11.5546875" style="1" customWidth="1"/>
    <col min="15164" max="15164" width="12.6640625" style="1" customWidth="1"/>
    <col min="15165" max="15166" width="11.5546875" style="1" customWidth="1"/>
    <col min="15167" max="15167" width="11.44140625" style="1" customWidth="1"/>
    <col min="15168" max="15169" width="11.5546875" style="1" customWidth="1"/>
    <col min="15170" max="15177" width="11.44140625" style="1" customWidth="1"/>
    <col min="15178" max="15178" width="16.5546875" style="1" customWidth="1"/>
    <col min="15179" max="15186" width="11.44140625" style="1" customWidth="1"/>
    <col min="15187" max="15392" width="11.44140625" style="1"/>
    <col min="15393" max="15393" width="9.5546875" style="1" customWidth="1"/>
    <col min="15394" max="15394" width="18.88671875" style="1" customWidth="1"/>
    <col min="15395" max="15400" width="14.5546875" style="1" customWidth="1"/>
    <col min="15401" max="15403" width="16.44140625" style="1" customWidth="1"/>
    <col min="15404" max="15404" width="36.44140625" style="1" customWidth="1"/>
    <col min="15405" max="15405" width="34.33203125" style="1" customWidth="1"/>
    <col min="15406" max="15409" width="11.44140625" style="1" customWidth="1"/>
    <col min="15410" max="15419" width="11.5546875" style="1" customWidth="1"/>
    <col min="15420" max="15420" width="12.6640625" style="1" customWidth="1"/>
    <col min="15421" max="15422" width="11.5546875" style="1" customWidth="1"/>
    <col min="15423" max="15423" width="11.44140625" style="1" customWidth="1"/>
    <col min="15424" max="15425" width="11.5546875" style="1" customWidth="1"/>
    <col min="15426" max="15433" width="11.44140625" style="1" customWidth="1"/>
    <col min="15434" max="15434" width="16.5546875" style="1" customWidth="1"/>
    <col min="15435" max="15442" width="11.44140625" style="1" customWidth="1"/>
    <col min="15443" max="15648" width="11.44140625" style="1"/>
    <col min="15649" max="15649" width="9.5546875" style="1" customWidth="1"/>
    <col min="15650" max="15650" width="18.88671875" style="1" customWidth="1"/>
    <col min="15651" max="15656" width="14.5546875" style="1" customWidth="1"/>
    <col min="15657" max="15659" width="16.44140625" style="1" customWidth="1"/>
    <col min="15660" max="15660" width="36.44140625" style="1" customWidth="1"/>
    <col min="15661" max="15661" width="34.33203125" style="1" customWidth="1"/>
    <col min="15662" max="15665" width="11.44140625" style="1" customWidth="1"/>
    <col min="15666" max="15675" width="11.5546875" style="1" customWidth="1"/>
    <col min="15676" max="15676" width="12.6640625" style="1" customWidth="1"/>
    <col min="15677" max="15678" width="11.5546875" style="1" customWidth="1"/>
    <col min="15679" max="15679" width="11.44140625" style="1" customWidth="1"/>
    <col min="15680" max="15681" width="11.5546875" style="1" customWidth="1"/>
    <col min="15682" max="15689" width="11.44140625" style="1" customWidth="1"/>
    <col min="15690" max="15690" width="16.5546875" style="1" customWidth="1"/>
    <col min="15691" max="15698" width="11.44140625" style="1" customWidth="1"/>
    <col min="15699" max="15904" width="11.44140625" style="1"/>
    <col min="15905" max="15905" width="9.5546875" style="1" customWidth="1"/>
    <col min="15906" max="15906" width="18.88671875" style="1" customWidth="1"/>
    <col min="15907" max="15912" width="14.5546875" style="1" customWidth="1"/>
    <col min="15913" max="15915" width="16.44140625" style="1" customWidth="1"/>
    <col min="15916" max="15916" width="36.44140625" style="1" customWidth="1"/>
    <col min="15917" max="15917" width="34.33203125" style="1" customWidth="1"/>
    <col min="15918" max="15921" width="11.44140625" style="1" customWidth="1"/>
    <col min="15922" max="15931" width="11.5546875" style="1" customWidth="1"/>
    <col min="15932" max="15932" width="12.6640625" style="1" customWidth="1"/>
    <col min="15933" max="15934" width="11.5546875" style="1" customWidth="1"/>
    <col min="15935" max="15935" width="11.44140625" style="1" customWidth="1"/>
    <col min="15936" max="15937" width="11.5546875" style="1" customWidth="1"/>
    <col min="15938" max="15945" width="11.44140625" style="1" customWidth="1"/>
    <col min="15946" max="15946" width="16.5546875" style="1" customWidth="1"/>
    <col min="15947" max="15954" width="11.44140625" style="1" customWidth="1"/>
    <col min="15955" max="16160" width="11.44140625" style="1"/>
    <col min="16161" max="16161" width="9.5546875" style="1" customWidth="1"/>
    <col min="16162" max="16162" width="18.88671875" style="1" customWidth="1"/>
    <col min="16163" max="16168" width="14.5546875" style="1" customWidth="1"/>
    <col min="16169" max="16171" width="16.44140625" style="1" customWidth="1"/>
    <col min="16172" max="16172" width="36.44140625" style="1" customWidth="1"/>
    <col min="16173" max="16173" width="34.33203125" style="1" customWidth="1"/>
    <col min="16174" max="16177" width="11.44140625" style="1" customWidth="1"/>
    <col min="16178" max="16187" width="11.5546875" style="1" customWidth="1"/>
    <col min="16188" max="16188" width="12.6640625" style="1" customWidth="1"/>
    <col min="16189" max="16190" width="11.5546875" style="1" customWidth="1"/>
    <col min="16191" max="16191" width="11.44140625" style="1" customWidth="1"/>
    <col min="16192" max="16193" width="11.5546875" style="1" customWidth="1"/>
    <col min="16194" max="16201" width="11.44140625" style="1" customWidth="1"/>
    <col min="16202" max="16202" width="16.5546875" style="1" customWidth="1"/>
    <col min="16203" max="16210" width="11.44140625" style="1" customWidth="1"/>
    <col min="16211" max="16384" width="11.44140625" style="1"/>
  </cols>
  <sheetData>
    <row r="1" spans="6:118" ht="53.25" customHeight="1">
      <c r="F1" s="157"/>
      <c r="G1" s="158" t="s">
        <v>117</v>
      </c>
      <c r="H1" s="159"/>
      <c r="I1" s="160"/>
      <c r="J1" s="161"/>
      <c r="K1" s="160"/>
      <c r="L1" s="160"/>
      <c r="M1" s="160"/>
      <c r="N1" s="160"/>
      <c r="O1" s="160"/>
      <c r="P1" s="160"/>
      <c r="Q1" s="160"/>
      <c r="R1" s="160"/>
      <c r="S1" s="160"/>
      <c r="T1" s="160"/>
      <c r="U1" s="160"/>
      <c r="V1" s="160"/>
      <c r="W1" s="160"/>
      <c r="X1" s="160"/>
      <c r="Y1" s="160"/>
      <c r="Z1" s="162"/>
      <c r="AA1" s="162"/>
      <c r="AB1" s="162"/>
      <c r="AC1" s="162"/>
      <c r="AD1" s="162"/>
      <c r="AE1" s="162"/>
      <c r="AF1" s="162"/>
      <c r="AG1" s="162"/>
      <c r="AH1" s="162"/>
      <c r="AI1" s="162"/>
      <c r="AJ1" s="162"/>
      <c r="AK1" s="162"/>
      <c r="AL1" s="162"/>
      <c r="AM1" s="162"/>
      <c r="AN1" s="219" t="s">
        <v>115</v>
      </c>
      <c r="AO1" s="219"/>
      <c r="AP1" s="160"/>
      <c r="AQ1" s="160"/>
      <c r="AR1" s="163" t="s">
        <v>118</v>
      </c>
      <c r="AS1" s="163" t="s">
        <v>114</v>
      </c>
      <c r="AT1" s="160"/>
      <c r="AU1" s="149"/>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row>
    <row r="2" spans="6:118" ht="18" thickBot="1">
      <c r="F2" s="115"/>
      <c r="G2" s="164" t="s">
        <v>119</v>
      </c>
      <c r="H2" s="115"/>
      <c r="I2" s="115"/>
      <c r="J2" s="115"/>
      <c r="K2" s="115"/>
      <c r="L2" s="115"/>
      <c r="M2" s="115"/>
      <c r="N2" s="115"/>
      <c r="O2" s="115"/>
      <c r="P2" s="115"/>
      <c r="Q2" s="103"/>
      <c r="R2" s="103"/>
      <c r="S2" s="103"/>
      <c r="T2" s="103"/>
      <c r="V2" s="115"/>
      <c r="W2" s="115"/>
      <c r="X2" s="115"/>
      <c r="Y2" s="115"/>
      <c r="Z2" s="103"/>
      <c r="AA2" s="103"/>
      <c r="AB2" s="103"/>
      <c r="AC2" s="103"/>
      <c r="AD2" s="103"/>
      <c r="AE2" s="103"/>
      <c r="AF2" s="103"/>
      <c r="AG2" s="103"/>
      <c r="AH2" s="103"/>
      <c r="AI2" s="103"/>
      <c r="AJ2" s="103"/>
      <c r="AK2" s="103"/>
      <c r="AL2" s="103"/>
      <c r="AM2" s="103"/>
      <c r="AN2" s="103"/>
      <c r="AP2" s="165"/>
      <c r="AQ2" s="115"/>
      <c r="AR2" s="115"/>
      <c r="AS2" s="115"/>
      <c r="AT2" s="115"/>
      <c r="AU2" s="107"/>
      <c r="AV2" s="108" t="s">
        <v>93</v>
      </c>
      <c r="AW2" s="108"/>
      <c r="AX2" s="108"/>
      <c r="BA2" s="14"/>
      <c r="BB2" s="14"/>
      <c r="BC2" s="14" t="s">
        <v>113</v>
      </c>
      <c r="BD2" s="14" t="s">
        <v>107</v>
      </c>
      <c r="BE2" s="14">
        <f>PI()/180</f>
        <v>1.7453292519943295E-2</v>
      </c>
      <c r="BF2" s="14" t="s">
        <v>48</v>
      </c>
      <c r="BG2" s="14" t="s">
        <v>104</v>
      </c>
      <c r="BH2" s="14"/>
      <c r="BI2" s="14" t="s">
        <v>48</v>
      </c>
      <c r="BJ2" s="14" t="s">
        <v>104</v>
      </c>
      <c r="BK2" s="14"/>
      <c r="BL2" s="108"/>
      <c r="BM2" s="108"/>
      <c r="BN2" s="108"/>
      <c r="BO2" s="108"/>
      <c r="BP2" s="108"/>
      <c r="BQ2" s="108"/>
      <c r="BR2" s="108"/>
      <c r="BW2" s="14" t="s">
        <v>111</v>
      </c>
      <c r="BX2" s="14" t="s">
        <v>107</v>
      </c>
      <c r="BY2" s="14">
        <f>PI()/180</f>
        <v>1.7453292519943295E-2</v>
      </c>
      <c r="BZ2" s="14" t="s">
        <v>48</v>
      </c>
      <c r="CA2" s="14" t="s">
        <v>104</v>
      </c>
      <c r="CB2" s="14"/>
      <c r="CC2" s="14" t="s">
        <v>48</v>
      </c>
      <c r="CD2" s="14" t="s">
        <v>104</v>
      </c>
      <c r="CE2" s="14"/>
      <c r="CJ2" s="14"/>
      <c r="CK2" s="14"/>
      <c r="CL2" s="14" t="s">
        <v>110</v>
      </c>
      <c r="CM2" s="14" t="s">
        <v>107</v>
      </c>
      <c r="CN2" s="14">
        <f>PI()/180</f>
        <v>1.7453292519943295E-2</v>
      </c>
      <c r="CO2" s="14" t="s">
        <v>48</v>
      </c>
      <c r="CP2" s="14" t="s">
        <v>104</v>
      </c>
      <c r="CQ2" s="14"/>
      <c r="CR2" s="14" t="s">
        <v>48</v>
      </c>
      <c r="CS2" s="14" t="s">
        <v>104</v>
      </c>
      <c r="CT2" s="14"/>
      <c r="DF2" s="14" t="s">
        <v>108</v>
      </c>
      <c r="DG2" s="14" t="s">
        <v>107</v>
      </c>
      <c r="DH2" s="14">
        <f>PI()/180</f>
        <v>1.7453292519943295E-2</v>
      </c>
      <c r="DI2" s="14" t="s">
        <v>48</v>
      </c>
      <c r="DJ2" s="14" t="s">
        <v>104</v>
      </c>
      <c r="DK2" s="14"/>
      <c r="DL2" s="14" t="s">
        <v>48</v>
      </c>
      <c r="DM2" s="14" t="s">
        <v>104</v>
      </c>
      <c r="DN2" s="14"/>
    </row>
    <row r="3" spans="6:118" ht="266.25" customHeight="1" thickBot="1">
      <c r="F3" s="115"/>
      <c r="G3" s="220" t="s">
        <v>120</v>
      </c>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2"/>
      <c r="AJ3" s="166"/>
      <c r="AK3" s="166"/>
      <c r="AL3" s="167"/>
      <c r="AM3" s="167"/>
      <c r="AN3" s="167"/>
      <c r="AO3" s="103"/>
      <c r="AP3" s="165"/>
      <c r="AQ3" s="115"/>
      <c r="AR3" s="115"/>
      <c r="AS3" s="115"/>
      <c r="AT3" s="115"/>
      <c r="AU3" s="107"/>
      <c r="AV3" s="168" t="s">
        <v>58</v>
      </c>
      <c r="AW3" s="108"/>
      <c r="AX3" s="108"/>
      <c r="BA3" s="14"/>
      <c r="BB3" s="14"/>
      <c r="BC3" s="123"/>
      <c r="BD3" s="122" t="s">
        <v>106</v>
      </c>
      <c r="BE3" s="121"/>
      <c r="BF3" s="76">
        <v>1.1953348352380402E-2</v>
      </c>
      <c r="BG3" s="14">
        <v>-0.26199747481626184</v>
      </c>
      <c r="BH3" s="14">
        <v>90</v>
      </c>
      <c r="BI3" s="14">
        <v>6.4022784193207836E-4</v>
      </c>
      <c r="BJ3" s="14">
        <v>9.9820235319462214E-2</v>
      </c>
      <c r="BK3" s="75">
        <v>90</v>
      </c>
      <c r="BL3" s="108"/>
      <c r="BM3" s="108"/>
      <c r="BN3" s="108"/>
      <c r="BO3" s="108"/>
      <c r="BP3" s="108"/>
      <c r="BQ3" s="108"/>
      <c r="BR3" s="108"/>
      <c r="BW3" s="123"/>
      <c r="BX3" s="122" t="s">
        <v>106</v>
      </c>
      <c r="BY3" s="121"/>
      <c r="BZ3" s="76">
        <v>1.283721878198715E-3</v>
      </c>
      <c r="CA3" s="14">
        <v>0.14582953738714732</v>
      </c>
      <c r="CB3" s="14">
        <v>90</v>
      </c>
      <c r="CC3" s="14">
        <v>-1.5061032307406015E-5</v>
      </c>
      <c r="CD3" s="14">
        <v>-0.41802057106700818</v>
      </c>
      <c r="CE3" s="75">
        <v>90</v>
      </c>
      <c r="CJ3" s="14"/>
      <c r="CK3" s="14"/>
      <c r="CL3" s="123"/>
      <c r="CM3" s="122" t="s">
        <v>106</v>
      </c>
      <c r="CN3" s="121"/>
      <c r="CO3" s="76">
        <v>1.1087353657277796E-2</v>
      </c>
      <c r="CP3" s="14">
        <v>0.24526666635546435</v>
      </c>
      <c r="CQ3" s="14">
        <v>90</v>
      </c>
      <c r="CR3" s="14">
        <v>1.9420641839720431E-2</v>
      </c>
      <c r="CS3" s="14">
        <v>-0.36331154561631929</v>
      </c>
      <c r="CT3" s="75">
        <v>15</v>
      </c>
      <c r="DF3" s="123"/>
      <c r="DG3" s="122" t="s">
        <v>106</v>
      </c>
      <c r="DH3" s="121"/>
      <c r="DI3" s="76">
        <v>-2.1486491293745639E-2</v>
      </c>
      <c r="DJ3" s="14">
        <v>0.81934703450145929</v>
      </c>
      <c r="DK3" s="14">
        <v>30</v>
      </c>
      <c r="DL3" s="14">
        <v>6.0668414410702202E-3</v>
      </c>
      <c r="DM3" s="14">
        <v>-0.16458166498621107</v>
      </c>
      <c r="DN3" s="75">
        <v>15</v>
      </c>
    </row>
    <row r="4" spans="6:118" ht="17.399999999999999">
      <c r="F4" s="115"/>
      <c r="G4" s="169" t="s">
        <v>121</v>
      </c>
      <c r="H4" s="170"/>
      <c r="I4" s="170"/>
      <c r="J4" s="170"/>
      <c r="K4" s="170"/>
      <c r="L4" s="170"/>
      <c r="M4" s="170"/>
      <c r="N4" s="170"/>
      <c r="O4" s="170"/>
      <c r="P4" s="170"/>
      <c r="Q4" s="170"/>
      <c r="R4" s="170"/>
      <c r="S4" s="170"/>
      <c r="T4" s="170"/>
      <c r="U4" s="170"/>
      <c r="V4" s="170"/>
      <c r="W4" s="170"/>
      <c r="X4" s="170"/>
      <c r="Y4" s="170"/>
      <c r="Z4" s="171"/>
      <c r="AA4" s="171"/>
      <c r="AB4" s="103"/>
      <c r="AC4" s="103"/>
      <c r="AD4" s="103"/>
      <c r="AE4" s="103"/>
      <c r="AF4" s="103"/>
      <c r="AG4" s="103"/>
      <c r="AH4" s="172"/>
      <c r="AI4" s="103"/>
      <c r="AJ4" s="103"/>
      <c r="AK4" s="103"/>
      <c r="AL4" s="103"/>
      <c r="AM4" s="103"/>
      <c r="AN4" s="103"/>
      <c r="AO4" s="103"/>
      <c r="AP4" s="115"/>
      <c r="AQ4" s="115"/>
      <c r="AR4" s="115"/>
      <c r="AS4" s="173" t="s">
        <v>122</v>
      </c>
      <c r="AT4" s="174"/>
      <c r="AU4" s="175" t="s">
        <v>123</v>
      </c>
      <c r="AV4" s="176" t="s">
        <v>45</v>
      </c>
      <c r="AW4" s="177" t="e">
        <f ca="1">INDIRECT("Shading!"&amp;"T7")</f>
        <v>#REF!</v>
      </c>
      <c r="AX4" s="177"/>
      <c r="BA4" s="14"/>
      <c r="BB4" s="132"/>
      <c r="BC4" s="76"/>
      <c r="BD4" s="14" t="s">
        <v>103</v>
      </c>
      <c r="BE4" s="75" t="s">
        <v>102</v>
      </c>
      <c r="BF4" s="76">
        <v>1.1953348352380402E-2</v>
      </c>
      <c r="BG4" s="14">
        <v>-0.26199747481626184</v>
      </c>
      <c r="BH4" s="14"/>
      <c r="BI4" s="14">
        <v>6.4022784193207836E-4</v>
      </c>
      <c r="BJ4" s="14">
        <v>9.9820235319462214E-2</v>
      </c>
      <c r="BK4" s="75"/>
      <c r="BL4" s="108"/>
      <c r="BM4" s="108"/>
      <c r="BN4" s="108"/>
      <c r="BO4" s="108"/>
      <c r="BR4" s="108"/>
      <c r="BW4" s="76"/>
      <c r="BX4" s="14" t="s">
        <v>103</v>
      </c>
      <c r="BY4" s="75" t="s">
        <v>102</v>
      </c>
      <c r="BZ4" s="76">
        <v>1.283721878198715E-3</v>
      </c>
      <c r="CA4" s="14">
        <v>0.14582953738714732</v>
      </c>
      <c r="CB4" s="14"/>
      <c r="CC4" s="14">
        <v>-1.5061032307406015E-5</v>
      </c>
      <c r="CD4" s="14">
        <v>-0.41802057106700818</v>
      </c>
      <c r="CE4" s="75"/>
      <c r="CJ4" s="14"/>
      <c r="CK4" s="14"/>
      <c r="CL4" s="76"/>
      <c r="CM4" s="14" t="s">
        <v>103</v>
      </c>
      <c r="CN4" s="75" t="s">
        <v>102</v>
      </c>
      <c r="CO4" s="76">
        <v>1.1087353657277796E-2</v>
      </c>
      <c r="CP4" s="14">
        <v>0.24526666635546435</v>
      </c>
      <c r="CQ4" s="14"/>
      <c r="CR4" s="14">
        <v>-6.718819681462161E-3</v>
      </c>
      <c r="CS4" s="14">
        <v>7.4358675761283771E-2</v>
      </c>
      <c r="CT4" s="75">
        <v>90</v>
      </c>
      <c r="DF4" s="76"/>
      <c r="DG4" s="14" t="s">
        <v>103</v>
      </c>
      <c r="DH4" s="75" t="s">
        <v>102</v>
      </c>
      <c r="DI4" s="76">
        <v>2.0998818670427757E-3</v>
      </c>
      <c r="DJ4" s="14">
        <v>8.1454448353435294E-2</v>
      </c>
      <c r="DK4" s="14">
        <v>90</v>
      </c>
      <c r="DL4" s="14">
        <v>-6.2859824551087587E-3</v>
      </c>
      <c r="DM4" s="14">
        <v>7.4873689958798728E-3</v>
      </c>
      <c r="DN4" s="75">
        <v>90</v>
      </c>
    </row>
    <row r="5" spans="6:118" ht="17.399999999999999">
      <c r="F5" s="115"/>
      <c r="G5" s="178" t="s">
        <v>170</v>
      </c>
      <c r="H5" s="115"/>
      <c r="I5" s="115"/>
      <c r="J5" s="115"/>
      <c r="K5" s="115"/>
      <c r="L5" s="115"/>
      <c r="M5" s="115"/>
      <c r="N5" s="115"/>
      <c r="O5" s="115"/>
      <c r="P5" s="115"/>
      <c r="Q5" s="115"/>
      <c r="R5" s="115"/>
      <c r="S5" s="115"/>
      <c r="T5" s="115"/>
      <c r="U5" s="115"/>
      <c r="V5" s="115"/>
      <c r="W5" s="115"/>
      <c r="X5" s="115"/>
      <c r="Y5" s="115"/>
      <c r="Z5" s="103"/>
      <c r="AA5" s="103"/>
      <c r="AB5" s="103"/>
      <c r="AC5" s="103"/>
      <c r="AD5" s="103"/>
      <c r="AE5" s="103"/>
      <c r="AF5" s="103"/>
      <c r="AG5" s="103"/>
      <c r="AH5" s="179"/>
      <c r="AI5" s="103"/>
      <c r="AJ5" s="103"/>
      <c r="AK5" s="103"/>
      <c r="AL5" s="103"/>
      <c r="AM5" s="103"/>
      <c r="AN5" s="103"/>
      <c r="AO5" s="103"/>
      <c r="AP5" s="115"/>
      <c r="AQ5" s="115"/>
      <c r="AR5" s="115"/>
      <c r="AS5" s="180" t="s">
        <v>124</v>
      </c>
      <c r="AT5" s="181" t="s">
        <v>125</v>
      </c>
      <c r="AU5" s="182" t="s">
        <v>126</v>
      </c>
      <c r="AV5" s="101"/>
      <c r="AW5" s="108"/>
      <c r="AX5" s="108"/>
      <c r="BA5" s="14"/>
      <c r="BB5" s="14"/>
      <c r="BC5" s="76"/>
      <c r="BD5" s="14"/>
      <c r="BE5" s="75"/>
      <c r="BF5" s="76"/>
      <c r="BG5" s="14"/>
      <c r="BH5" s="14"/>
      <c r="BI5" s="14"/>
      <c r="BJ5" s="14"/>
      <c r="BK5" s="75"/>
      <c r="BL5" s="108"/>
      <c r="BM5" s="108"/>
      <c r="BN5" s="108"/>
      <c r="BO5" s="108"/>
      <c r="BP5" s="108"/>
      <c r="BQ5" s="108"/>
      <c r="BR5" s="108"/>
      <c r="BW5" s="76"/>
      <c r="BX5" s="14"/>
      <c r="BY5" s="75"/>
      <c r="BZ5" s="76"/>
      <c r="CA5" s="14"/>
      <c r="CB5" s="14"/>
      <c r="CC5" s="14"/>
      <c r="CD5" s="14"/>
      <c r="CE5" s="75"/>
      <c r="CJ5" s="14"/>
      <c r="CK5" s="14"/>
      <c r="CL5" s="76"/>
      <c r="CM5" s="14"/>
      <c r="CN5" s="75"/>
      <c r="CO5" s="76"/>
      <c r="CP5" s="14"/>
      <c r="CQ5" s="14"/>
      <c r="CR5" s="14"/>
      <c r="CS5" s="14"/>
      <c r="CT5" s="75"/>
      <c r="DF5" s="76"/>
      <c r="DG5" s="14"/>
      <c r="DH5" s="75"/>
      <c r="DI5" s="76"/>
      <c r="DJ5" s="14"/>
      <c r="DK5" s="14"/>
      <c r="DL5" s="14"/>
      <c r="DM5" s="14"/>
      <c r="DN5" s="75"/>
    </row>
    <row r="6" spans="6:118" ht="17.399999999999999">
      <c r="F6" s="115"/>
      <c r="G6" s="178" t="s">
        <v>127</v>
      </c>
      <c r="H6" s="115"/>
      <c r="I6" s="115"/>
      <c r="J6" s="115"/>
      <c r="K6" s="115"/>
      <c r="L6" s="115"/>
      <c r="M6" s="115"/>
      <c r="N6" s="115"/>
      <c r="O6" s="115"/>
      <c r="P6" s="115"/>
      <c r="Q6" s="115"/>
      <c r="R6" s="115"/>
      <c r="S6" s="115"/>
      <c r="T6" s="115"/>
      <c r="U6" s="115"/>
      <c r="V6" s="115"/>
      <c r="W6" s="115"/>
      <c r="X6" s="115"/>
      <c r="Y6" s="115"/>
      <c r="Z6" s="103"/>
      <c r="AA6" s="103"/>
      <c r="AB6" s="103"/>
      <c r="AC6" s="103"/>
      <c r="AD6" s="103"/>
      <c r="AE6" s="103"/>
      <c r="AF6" s="103"/>
      <c r="AG6" s="103"/>
      <c r="AH6" s="179"/>
      <c r="AI6" s="103"/>
      <c r="AJ6" s="103"/>
      <c r="AK6" s="103"/>
      <c r="AL6" s="103"/>
      <c r="AM6" s="103"/>
      <c r="AN6" s="103"/>
      <c r="AO6" s="103"/>
      <c r="AP6" s="115"/>
      <c r="AQ6" s="115"/>
      <c r="AR6" s="115"/>
      <c r="AS6" s="180" t="s">
        <v>128</v>
      </c>
      <c r="AT6" s="181" t="s">
        <v>129</v>
      </c>
      <c r="AU6" s="182"/>
      <c r="AV6" s="101"/>
      <c r="AW6" s="108"/>
      <c r="AX6" s="108"/>
      <c r="BA6" s="14"/>
      <c r="BB6" s="14"/>
      <c r="BC6" s="76"/>
      <c r="BD6" s="14"/>
      <c r="BE6" s="75"/>
      <c r="BF6" s="76"/>
      <c r="BG6" s="14"/>
      <c r="BH6" s="14"/>
      <c r="BI6" s="14"/>
      <c r="BJ6" s="14"/>
      <c r="BK6" s="75"/>
      <c r="BL6" s="108"/>
      <c r="BM6" s="108"/>
      <c r="BN6" s="108"/>
      <c r="BO6" s="108"/>
      <c r="BP6" s="108"/>
      <c r="BQ6" s="108"/>
      <c r="BR6" s="108"/>
      <c r="BW6" s="76"/>
      <c r="BX6" s="14"/>
      <c r="BY6" s="75"/>
      <c r="BZ6" s="76"/>
      <c r="CA6" s="14"/>
      <c r="CB6" s="14"/>
      <c r="CC6" s="14"/>
      <c r="CD6" s="14"/>
      <c r="CE6" s="75"/>
      <c r="CJ6" s="14"/>
      <c r="CK6" s="14"/>
      <c r="CL6" s="76"/>
      <c r="CM6" s="14"/>
      <c r="CN6" s="75"/>
      <c r="CO6" s="76"/>
      <c r="CP6" s="14"/>
      <c r="CQ6" s="14"/>
      <c r="CR6" s="14"/>
      <c r="CS6" s="14"/>
      <c r="CT6" s="75"/>
      <c r="DF6" s="76"/>
      <c r="DG6" s="14"/>
      <c r="DH6" s="75"/>
      <c r="DI6" s="76"/>
      <c r="DJ6" s="14"/>
      <c r="DK6" s="14"/>
      <c r="DL6" s="14"/>
      <c r="DM6" s="14"/>
      <c r="DN6" s="75"/>
    </row>
    <row r="7" spans="6:118" ht="17.399999999999999">
      <c r="F7" s="115"/>
      <c r="G7" s="178" t="s">
        <v>130</v>
      </c>
      <c r="H7" s="115"/>
      <c r="I7" s="115"/>
      <c r="J7" s="115"/>
      <c r="K7" s="115"/>
      <c r="L7" s="115"/>
      <c r="M7" s="115"/>
      <c r="N7" s="115"/>
      <c r="O7" s="115"/>
      <c r="P7" s="115"/>
      <c r="Q7" s="115"/>
      <c r="R7" s="115"/>
      <c r="S7" s="115"/>
      <c r="T7" s="115"/>
      <c r="U7" s="115"/>
      <c r="V7" s="115"/>
      <c r="W7" s="115"/>
      <c r="X7" s="115"/>
      <c r="Y7" s="115"/>
      <c r="Z7" s="103"/>
      <c r="AA7" s="103"/>
      <c r="AB7" s="103"/>
      <c r="AC7" s="103"/>
      <c r="AD7" s="103"/>
      <c r="AE7" s="103"/>
      <c r="AF7" s="103"/>
      <c r="AG7" s="103"/>
      <c r="AH7" s="179"/>
      <c r="AI7" s="103"/>
      <c r="AJ7" s="103"/>
      <c r="AK7" s="103"/>
      <c r="AL7" s="103"/>
      <c r="AM7" s="103"/>
      <c r="AN7" s="103"/>
      <c r="AO7" s="103"/>
      <c r="AP7" s="115"/>
      <c r="AQ7" s="115"/>
      <c r="AR7" s="115"/>
      <c r="AS7" s="180" t="s">
        <v>131</v>
      </c>
      <c r="AT7" s="181" t="s">
        <v>132</v>
      </c>
      <c r="AU7" s="182"/>
      <c r="AV7" s="101"/>
      <c r="AW7" s="108"/>
      <c r="AX7" s="108"/>
      <c r="BA7" s="14"/>
      <c r="BB7" s="14"/>
      <c r="BC7" s="76"/>
      <c r="BD7" s="14"/>
      <c r="BE7" s="75"/>
      <c r="BF7" s="76"/>
      <c r="BG7" s="14"/>
      <c r="BH7" s="14"/>
      <c r="BI7" s="14"/>
      <c r="BJ7" s="14"/>
      <c r="BK7" s="75"/>
      <c r="BL7" s="108"/>
      <c r="BM7" s="108"/>
      <c r="BN7" s="108"/>
      <c r="BO7" s="108"/>
      <c r="BP7" s="108"/>
      <c r="BQ7" s="108"/>
      <c r="BR7" s="108"/>
      <c r="BW7" s="76"/>
      <c r="BX7" s="14"/>
      <c r="BY7" s="75"/>
      <c r="BZ7" s="76"/>
      <c r="CA7" s="14"/>
      <c r="CB7" s="14"/>
      <c r="CC7" s="14"/>
      <c r="CD7" s="14"/>
      <c r="CE7" s="75"/>
      <c r="CJ7" s="14"/>
      <c r="CK7" s="14"/>
      <c r="CL7" s="76"/>
      <c r="CM7" s="14"/>
      <c r="CN7" s="75"/>
      <c r="CO7" s="76"/>
      <c r="CP7" s="14"/>
      <c r="CQ7" s="14"/>
      <c r="CR7" s="14"/>
      <c r="CS7" s="14"/>
      <c r="CT7" s="75"/>
      <c r="DF7" s="76"/>
      <c r="DG7" s="14"/>
      <c r="DH7" s="75"/>
      <c r="DI7" s="76"/>
      <c r="DJ7" s="14"/>
      <c r="DK7" s="14"/>
      <c r="DL7" s="14"/>
      <c r="DM7" s="14"/>
      <c r="DN7" s="75"/>
    </row>
    <row r="8" spans="6:118" ht="17.399999999999999">
      <c r="F8" s="115"/>
      <c r="G8" s="178" t="s">
        <v>133</v>
      </c>
      <c r="H8" s="115"/>
      <c r="I8" s="115"/>
      <c r="J8" s="115"/>
      <c r="K8" s="115"/>
      <c r="L8" s="115"/>
      <c r="M8" s="115"/>
      <c r="N8" s="115"/>
      <c r="O8" s="115"/>
      <c r="P8" s="115"/>
      <c r="Q8" s="115"/>
      <c r="R8" s="115"/>
      <c r="S8" s="115"/>
      <c r="T8" s="115"/>
      <c r="U8" s="115"/>
      <c r="V8" s="115"/>
      <c r="W8" s="115"/>
      <c r="X8" s="115"/>
      <c r="Y8" s="115"/>
      <c r="Z8" s="103"/>
      <c r="AA8" s="103"/>
      <c r="AB8" s="103"/>
      <c r="AC8" s="103"/>
      <c r="AD8" s="103"/>
      <c r="AE8" s="103"/>
      <c r="AF8" s="103"/>
      <c r="AG8" s="103"/>
      <c r="AH8" s="179"/>
      <c r="AI8" s="103"/>
      <c r="AJ8" s="103"/>
      <c r="AK8" s="103"/>
      <c r="AL8" s="103"/>
      <c r="AM8" s="103"/>
      <c r="AN8" s="103"/>
      <c r="AO8" s="103"/>
      <c r="AP8" s="115"/>
      <c r="AQ8" s="115"/>
      <c r="AR8" s="115"/>
      <c r="AS8" s="183" t="s">
        <v>134</v>
      </c>
      <c r="AT8" s="184" t="s">
        <v>135</v>
      </c>
      <c r="AU8" s="185"/>
      <c r="AV8" s="101"/>
      <c r="AW8" s="108"/>
      <c r="AX8" s="108"/>
      <c r="BA8" s="14"/>
      <c r="BB8" s="14"/>
      <c r="BC8" s="76"/>
      <c r="BD8" s="14"/>
      <c r="BE8" s="75"/>
      <c r="BF8" s="76"/>
      <c r="BG8" s="14"/>
      <c r="BH8" s="14"/>
      <c r="BI8" s="14"/>
      <c r="BJ8" s="14"/>
      <c r="BK8" s="75"/>
      <c r="BL8" s="108"/>
      <c r="BM8" s="108"/>
      <c r="BN8" s="108"/>
      <c r="BO8" s="108"/>
      <c r="BP8" s="108"/>
      <c r="BQ8" s="108"/>
      <c r="BR8" s="108"/>
      <c r="BW8" s="76"/>
      <c r="BX8" s="14"/>
      <c r="BY8" s="75"/>
      <c r="BZ8" s="76"/>
      <c r="CA8" s="14"/>
      <c r="CB8" s="14"/>
      <c r="CC8" s="14"/>
      <c r="CD8" s="14"/>
      <c r="CE8" s="75"/>
      <c r="CJ8" s="14"/>
      <c r="CK8" s="14"/>
      <c r="CL8" s="76"/>
      <c r="CM8" s="14"/>
      <c r="CN8" s="75"/>
      <c r="CO8" s="76"/>
      <c r="CP8" s="14"/>
      <c r="CQ8" s="14"/>
      <c r="CR8" s="14"/>
      <c r="CS8" s="14"/>
      <c r="CT8" s="75"/>
      <c r="DF8" s="76"/>
      <c r="DG8" s="14"/>
      <c r="DH8" s="75"/>
      <c r="DI8" s="76"/>
      <c r="DJ8" s="14"/>
      <c r="DK8" s="14"/>
      <c r="DL8" s="14"/>
      <c r="DM8" s="14"/>
      <c r="DN8" s="75"/>
    </row>
    <row r="9" spans="6:118" ht="17.399999999999999">
      <c r="F9" s="115"/>
      <c r="G9" s="178"/>
      <c r="H9" s="115"/>
      <c r="I9" s="115"/>
      <c r="J9" s="115"/>
      <c r="K9" s="115"/>
      <c r="L9" s="115"/>
      <c r="M9" s="115"/>
      <c r="N9" s="115"/>
      <c r="O9" s="115"/>
      <c r="P9" s="115"/>
      <c r="Q9" s="115"/>
      <c r="R9" s="115"/>
      <c r="S9" s="115"/>
      <c r="T9" s="115"/>
      <c r="U9" s="115"/>
      <c r="V9" s="115"/>
      <c r="W9" s="115"/>
      <c r="X9" s="115"/>
      <c r="Y9" s="115"/>
      <c r="Z9" s="103"/>
      <c r="AA9" s="103"/>
      <c r="AB9" s="103"/>
      <c r="AC9" s="103"/>
      <c r="AD9" s="103"/>
      <c r="AE9" s="103"/>
      <c r="AF9" s="103"/>
      <c r="AG9" s="103"/>
      <c r="AH9" s="179"/>
      <c r="AI9" s="103"/>
      <c r="AJ9" s="103"/>
      <c r="AK9" s="103"/>
      <c r="AL9" s="103"/>
      <c r="AM9" s="103"/>
      <c r="AN9" s="103"/>
      <c r="AO9" s="103"/>
      <c r="AP9" s="115"/>
      <c r="AQ9" s="115"/>
      <c r="AR9" s="115"/>
      <c r="AS9" s="183" t="s">
        <v>136</v>
      </c>
      <c r="AT9" s="181" t="s">
        <v>137</v>
      </c>
      <c r="AU9" s="182"/>
      <c r="AV9" s="101"/>
      <c r="AW9" s="108"/>
      <c r="AX9" s="108"/>
      <c r="BA9" s="14"/>
      <c r="BB9" s="14"/>
      <c r="BC9" s="76"/>
      <c r="BD9" s="14"/>
      <c r="BE9" s="75"/>
      <c r="BF9" s="76"/>
      <c r="BG9" s="14"/>
      <c r="BH9" s="14"/>
      <c r="BI9" s="14"/>
      <c r="BJ9" s="14"/>
      <c r="BK9" s="75"/>
      <c r="BL9" s="108"/>
      <c r="BM9" s="108"/>
      <c r="BN9" s="108"/>
      <c r="BO9" s="108"/>
      <c r="BP9" s="108"/>
      <c r="BQ9" s="108"/>
      <c r="BR9" s="108"/>
      <c r="BW9" s="76"/>
      <c r="BX9" s="14"/>
      <c r="BY9" s="75"/>
      <c r="BZ9" s="76"/>
      <c r="CA9" s="14"/>
      <c r="CB9" s="14"/>
      <c r="CC9" s="14"/>
      <c r="CD9" s="14"/>
      <c r="CE9" s="75"/>
      <c r="CJ9" s="14"/>
      <c r="CK9" s="14"/>
      <c r="CL9" s="76"/>
      <c r="CM9" s="14"/>
      <c r="CN9" s="75"/>
      <c r="CO9" s="76"/>
      <c r="CP9" s="14"/>
      <c r="CQ9" s="14"/>
      <c r="CR9" s="14"/>
      <c r="CS9" s="14"/>
      <c r="CT9" s="75"/>
      <c r="DF9" s="76"/>
      <c r="DG9" s="14"/>
      <c r="DH9" s="75"/>
      <c r="DI9" s="76"/>
      <c r="DJ9" s="14"/>
      <c r="DK9" s="14"/>
      <c r="DL9" s="14"/>
      <c r="DM9" s="14"/>
      <c r="DN9" s="75"/>
    </row>
    <row r="10" spans="6:118" ht="17.399999999999999">
      <c r="F10" s="115"/>
      <c r="G10" s="186" t="s">
        <v>138</v>
      </c>
      <c r="H10" s="115"/>
      <c r="I10" s="115"/>
      <c r="J10" s="115"/>
      <c r="K10" s="115"/>
      <c r="L10" s="115"/>
      <c r="M10" s="115"/>
      <c r="N10" s="115"/>
      <c r="O10" s="115"/>
      <c r="P10" s="115"/>
      <c r="Q10" s="115"/>
      <c r="R10" s="115"/>
      <c r="S10" s="115"/>
      <c r="T10" s="115"/>
      <c r="U10" s="115"/>
      <c r="V10" s="115"/>
      <c r="W10" s="115"/>
      <c r="X10" s="115"/>
      <c r="Y10" s="115"/>
      <c r="Z10" s="103"/>
      <c r="AA10" s="103"/>
      <c r="AB10" s="103"/>
      <c r="AC10" s="103"/>
      <c r="AD10" s="103"/>
      <c r="AE10" s="103"/>
      <c r="AF10" s="103"/>
      <c r="AG10" s="103"/>
      <c r="AH10" s="179"/>
      <c r="AI10" s="103"/>
      <c r="AJ10" s="103"/>
      <c r="AK10" s="103"/>
      <c r="AL10" s="103"/>
      <c r="AM10" s="103"/>
      <c r="AN10" s="103"/>
      <c r="AO10" s="103"/>
      <c r="AP10" s="115"/>
      <c r="AQ10" s="115"/>
      <c r="AR10" s="115"/>
      <c r="AS10" s="180" t="s">
        <v>139</v>
      </c>
      <c r="AT10" s="181" t="s">
        <v>140</v>
      </c>
      <c r="AU10" s="182"/>
      <c r="AV10" s="101"/>
      <c r="AW10" s="108"/>
      <c r="AX10" s="108"/>
      <c r="BA10" s="14"/>
      <c r="BB10" s="14"/>
      <c r="BC10" s="76"/>
      <c r="BD10" s="14"/>
      <c r="BE10" s="75"/>
      <c r="BF10" s="76"/>
      <c r="BG10" s="14"/>
      <c r="BH10" s="14"/>
      <c r="BI10" s="14"/>
      <c r="BJ10" s="14"/>
      <c r="BK10" s="75"/>
      <c r="BL10" s="108"/>
      <c r="BM10" s="108"/>
      <c r="BN10" s="108"/>
      <c r="BO10" s="108"/>
      <c r="BP10" s="108"/>
      <c r="BQ10" s="108"/>
      <c r="BR10" s="108"/>
      <c r="BW10" s="76"/>
      <c r="BX10" s="14"/>
      <c r="BY10" s="75"/>
      <c r="BZ10" s="76"/>
      <c r="CA10" s="14"/>
      <c r="CB10" s="14"/>
      <c r="CC10" s="14"/>
      <c r="CD10" s="14"/>
      <c r="CE10" s="75"/>
      <c r="CJ10" s="14"/>
      <c r="CK10" s="14"/>
      <c r="CL10" s="76"/>
      <c r="CM10" s="14"/>
      <c r="CN10" s="75"/>
      <c r="CO10" s="76"/>
      <c r="CP10" s="14"/>
      <c r="CQ10" s="14"/>
      <c r="CR10" s="14"/>
      <c r="CS10" s="14"/>
      <c r="CT10" s="75"/>
      <c r="DF10" s="76"/>
      <c r="DG10" s="14"/>
      <c r="DH10" s="75"/>
      <c r="DI10" s="76"/>
      <c r="DJ10" s="14"/>
      <c r="DK10" s="14"/>
      <c r="DL10" s="14"/>
      <c r="DM10" s="14"/>
      <c r="DN10" s="75"/>
    </row>
    <row r="11" spans="6:118" ht="17.399999999999999">
      <c r="F11" s="115"/>
      <c r="G11" s="187" t="s">
        <v>141</v>
      </c>
      <c r="H11" s="188"/>
      <c r="I11" s="188"/>
      <c r="J11" s="188"/>
      <c r="K11" s="188"/>
      <c r="L11" s="188"/>
      <c r="M11" s="188"/>
      <c r="N11" s="188"/>
      <c r="O11" s="188"/>
      <c r="P11" s="188"/>
      <c r="Q11" s="188"/>
      <c r="R11" s="188"/>
      <c r="S11" s="188"/>
      <c r="T11" s="188"/>
      <c r="U11" s="188"/>
      <c r="V11" s="188"/>
      <c r="W11" s="188"/>
      <c r="X11" s="188"/>
      <c r="Y11" s="188"/>
      <c r="Z11" s="189"/>
      <c r="AA11" s="189"/>
      <c r="AB11" s="189"/>
      <c r="AC11" s="189"/>
      <c r="AD11" s="189"/>
      <c r="AE11" s="189"/>
      <c r="AF11" s="189"/>
      <c r="AG11" s="189"/>
      <c r="AH11" s="190"/>
      <c r="AI11" s="103"/>
      <c r="AJ11" s="103"/>
      <c r="AK11" s="103"/>
      <c r="AL11" s="103"/>
      <c r="AM11" s="103"/>
      <c r="AN11" s="103"/>
      <c r="AO11" s="103"/>
      <c r="AP11" s="115"/>
      <c r="AQ11" s="115"/>
      <c r="AR11" s="115"/>
      <c r="AS11" s="180" t="s">
        <v>142</v>
      </c>
      <c r="AT11" s="181" t="s">
        <v>143</v>
      </c>
      <c r="AU11" s="182"/>
      <c r="AV11" s="191"/>
      <c r="AW11" s="192"/>
      <c r="AX11" s="192"/>
      <c r="BA11" s="14"/>
      <c r="BB11" s="14"/>
      <c r="BC11" s="76" t="s">
        <v>100</v>
      </c>
      <c r="BD11" s="14" t="e">
        <f ca="1">IF(AW4&lt;=#REF!,#REF!*AW4+#REF!,$BF$11*AW4+$BG$11)</f>
        <v>#REF!</v>
      </c>
      <c r="BE11" s="75" t="e">
        <f ca="1">IF(AW4&lt;=#REF!,#REF!*AW4+#REF!,$BI$11*AW4+$BJ$11)</f>
        <v>#REF!</v>
      </c>
      <c r="BF11" s="76">
        <v>1.476536037986512E-3</v>
      </c>
      <c r="BG11" s="14">
        <v>0.49084860211026732</v>
      </c>
      <c r="BH11" s="14"/>
      <c r="BI11" s="14">
        <v>6.3964052469070304E-3</v>
      </c>
      <c r="BJ11" s="14">
        <v>0.27619296292944795</v>
      </c>
      <c r="BK11" s="75"/>
      <c r="BL11" s="108"/>
      <c r="BM11" s="108"/>
      <c r="BN11" s="108"/>
      <c r="BO11" s="108"/>
      <c r="BP11" s="108"/>
      <c r="BQ11" s="108"/>
      <c r="BR11" s="108"/>
      <c r="BW11" s="76" t="s">
        <v>100</v>
      </c>
      <c r="BX11" s="14" t="e">
        <f ca="1">IF(AW4&lt;=#REF!,#REF!*AW4+#REF!,$BZ$11*AW4+$CA$11)</f>
        <v>#REF!</v>
      </c>
      <c r="BY11" s="75" t="e">
        <f ca="1">IF(AW4&lt;=#REF!,#REF!*AW4+#REF!,$CC$11*AW4+$CD$11)</f>
        <v>#REF!</v>
      </c>
      <c r="BZ11" s="76">
        <v>1.006943231729434E-4</v>
      </c>
      <c r="CA11" s="14">
        <v>0.45006697196983531</v>
      </c>
      <c r="CB11" s="14"/>
      <c r="CC11" s="14">
        <v>-3.1284246033439819E-3</v>
      </c>
      <c r="CD11" s="14">
        <v>-0.26728553345707645</v>
      </c>
      <c r="CE11" s="75"/>
      <c r="CJ11" s="14"/>
      <c r="CK11" s="14"/>
      <c r="CL11" s="76" t="s">
        <v>100</v>
      </c>
      <c r="CM11" s="14" t="e">
        <f ca="1">IF(AW4&lt;=#REF!,#REF!*AW4+#REF!,$CO$11*AW4+$CP$11)</f>
        <v>#REF!</v>
      </c>
      <c r="CN11" s="75" t="e">
        <f ca="1">IF(AW4&lt;=#REF!,#REF!*AW4+#REF!,$CR$11*AW4+$CS$11)</f>
        <v>#REF!</v>
      </c>
      <c r="CO11" s="76">
        <v>-3.5781100327875529E-4</v>
      </c>
      <c r="CP11" s="14">
        <v>0.43973753607093846</v>
      </c>
      <c r="CQ11" s="14"/>
      <c r="CR11" s="14">
        <v>-1.8923171163629567E-3</v>
      </c>
      <c r="CS11" s="14">
        <v>-0.25147882786208614</v>
      </c>
      <c r="CT11" s="75"/>
      <c r="DF11" s="76" t="s">
        <v>100</v>
      </c>
      <c r="DG11" s="14" t="e">
        <f ca="1">IF(AW4&lt;=#REF!,#REF!*AW4+#REF!,$DI$11*AW4+$DJ$11)</f>
        <v>#REF!</v>
      </c>
      <c r="DH11" s="75" t="e">
        <f ca="1">IF(AW4&lt;=#REF!,#REF!*AW4+#REF!,$DL$11*AW4+$DM$11)</f>
        <v>#REF!</v>
      </c>
      <c r="DI11" s="76">
        <v>2.1070949009879131E-5</v>
      </c>
      <c r="DJ11" s="14">
        <v>0.45919396842007054</v>
      </c>
      <c r="DK11" s="14"/>
      <c r="DL11" s="14">
        <v>-1.6683272629911105E-3</v>
      </c>
      <c r="DM11" s="14">
        <v>-0.23493220549924246</v>
      </c>
      <c r="DN11" s="75"/>
    </row>
    <row r="12" spans="6:118" ht="409.6" customHeight="1">
      <c r="F12" s="115"/>
      <c r="G12" s="223" t="s">
        <v>178</v>
      </c>
      <c r="H12" s="224"/>
      <c r="I12" s="224"/>
      <c r="J12" s="224"/>
      <c r="K12" s="224"/>
      <c r="L12" s="224"/>
      <c r="M12" s="224"/>
      <c r="N12" s="224"/>
      <c r="O12" s="224"/>
      <c r="P12" s="224"/>
      <c r="Q12" s="224"/>
      <c r="R12" s="224" t="s">
        <v>144</v>
      </c>
      <c r="S12" s="224"/>
      <c r="T12" s="224"/>
      <c r="U12" s="224"/>
      <c r="V12" s="224"/>
      <c r="W12" s="224"/>
      <c r="X12" s="224"/>
      <c r="Y12" s="193"/>
      <c r="Z12" s="193"/>
      <c r="AA12" s="193"/>
      <c r="AB12" s="193"/>
      <c r="AC12" s="193"/>
      <c r="AD12" s="193"/>
      <c r="AE12" s="193"/>
      <c r="AF12" s="193"/>
      <c r="AG12" s="193"/>
      <c r="AH12" s="194"/>
      <c r="AI12" s="103"/>
      <c r="AJ12" s="103"/>
      <c r="AK12" s="103"/>
      <c r="AL12" s="103"/>
      <c r="AM12" s="103"/>
      <c r="AN12" s="103"/>
      <c r="AO12" s="103"/>
      <c r="AP12" s="115"/>
      <c r="AQ12" s="115"/>
      <c r="AR12" s="115"/>
      <c r="AS12" s="180" t="s">
        <v>145</v>
      </c>
      <c r="AT12" s="181" t="s">
        <v>146</v>
      </c>
      <c r="AU12" s="182"/>
      <c r="AV12" s="101"/>
      <c r="AW12" s="108"/>
      <c r="AX12" s="108"/>
      <c r="BA12" s="14"/>
      <c r="BB12" s="14"/>
      <c r="BC12" s="60" t="s">
        <v>98</v>
      </c>
      <c r="BD12" s="59" t="e">
        <f ca="1">IF(AW4&lt;=$BH$12,$BF$12*AW4+$BG$12,$BF$13*AW4+$BG$13)</f>
        <v>#REF!</v>
      </c>
      <c r="BE12" s="58" t="e">
        <f ca="1">IF(AW4&lt;=$BK$12,$BI$12*AW4+$BJ$12,$BI$13*AW4+$BJ$13)</f>
        <v>#REF!</v>
      </c>
      <c r="BF12" s="76">
        <v>-1.3075626952359747E-3</v>
      </c>
      <c r="BG12" s="14">
        <v>0.88371576531320573</v>
      </c>
      <c r="BH12" s="14">
        <v>90</v>
      </c>
      <c r="BI12" s="14">
        <v>5.6353488026687076E-4</v>
      </c>
      <c r="BJ12" s="14">
        <v>0.47043923137727695</v>
      </c>
      <c r="BK12" s="75">
        <v>90</v>
      </c>
      <c r="BL12" s="108"/>
      <c r="BM12" s="108"/>
      <c r="BN12" s="108"/>
      <c r="BO12" s="108"/>
      <c r="BP12" s="108"/>
      <c r="BQ12" s="108"/>
      <c r="BR12" s="108"/>
      <c r="BW12" s="60" t="s">
        <v>98</v>
      </c>
      <c r="BX12" s="59" t="e">
        <f ca="1">IF(AW4&lt;=$CB$12,$BZ$12*AW4+$CA$12,$BZ$13*AW4+$CA$13)</f>
        <v>#REF!</v>
      </c>
      <c r="BY12" s="58" t="e">
        <f ca="1">IF(AW4&lt;=$CE$12,$CC$12*AW4+$CD$12,$CC$13*AW4+$CD$13)</f>
        <v>#REF!</v>
      </c>
      <c r="BZ12" s="76">
        <v>-1.2230495036990637E-3</v>
      </c>
      <c r="CA12" s="14">
        <v>0.80878634107728486</v>
      </c>
      <c r="CB12" s="14">
        <v>90</v>
      </c>
      <c r="CC12" s="14">
        <v>-1.3504734850926733E-2</v>
      </c>
      <c r="CD12" s="14">
        <v>-9.7018948046722731E-2</v>
      </c>
      <c r="CE12" s="75">
        <v>90</v>
      </c>
      <c r="CJ12" s="14"/>
      <c r="CK12" s="14"/>
      <c r="CL12" s="60" t="s">
        <v>98</v>
      </c>
      <c r="CM12" s="59" t="e">
        <f ca="1">IF(AW4&lt;=$CQ$12,$CO$12*AW4+$CP$12,$CO$13*AW4+$CP$13)</f>
        <v>#REF!</v>
      </c>
      <c r="CN12" s="58" t="e">
        <f ca="1">IF(AW4&lt;=$CT$12,$CR$12*AW4+$CS$12,$CR$13*AW4+$CS$13)</f>
        <v>#REF!</v>
      </c>
      <c r="CO12" s="76">
        <v>-2.1768375324438191E-2</v>
      </c>
      <c r="CP12" s="14">
        <v>0.81389146757531972</v>
      </c>
      <c r="CQ12" s="14">
        <v>30</v>
      </c>
      <c r="CR12" s="14">
        <v>7.1118355208185796E-3</v>
      </c>
      <c r="CS12" s="14">
        <v>-0.1835336484274932</v>
      </c>
      <c r="CT12" s="75">
        <v>15</v>
      </c>
      <c r="DF12" s="60" t="s">
        <v>98</v>
      </c>
      <c r="DG12" s="59" t="e">
        <f ca="1">IF(AW4&lt;=$DK$12,$DI$12*AW4+$DJ$12,$DI$13*AW4+$DJ$13)</f>
        <v>#REF!</v>
      </c>
      <c r="DH12" s="58" t="e">
        <f ca="1">IF(AW4&lt;=$DN$12,$DL$12*AW4+$DM$12,$DL$13*AW4+$DM$13)</f>
        <v>#REF!</v>
      </c>
      <c r="DI12" s="76">
        <v>2.388708696217607E-2</v>
      </c>
      <c r="DJ12" s="14">
        <v>9.8922183467190061E-2</v>
      </c>
      <c r="DK12" s="14">
        <v>30</v>
      </c>
      <c r="DL12" s="14">
        <v>1.4495267599525428E-2</v>
      </c>
      <c r="DM12" s="14">
        <v>-0.37237911878485569</v>
      </c>
      <c r="DN12" s="75">
        <v>23</v>
      </c>
    </row>
    <row r="13" spans="6:118" ht="118.8" customHeight="1" thickBot="1">
      <c r="F13" s="115"/>
      <c r="G13" s="195"/>
      <c r="H13" s="193"/>
      <c r="I13" s="193"/>
      <c r="J13" s="193"/>
      <c r="K13" s="193"/>
      <c r="L13" s="193"/>
      <c r="M13" s="193"/>
      <c r="N13" s="193"/>
      <c r="O13" s="193"/>
      <c r="P13" s="193"/>
      <c r="Q13" s="193"/>
      <c r="R13" s="193"/>
      <c r="S13" s="193"/>
      <c r="T13" s="193"/>
      <c r="U13" s="193"/>
      <c r="V13" s="193"/>
      <c r="W13" s="193"/>
      <c r="X13" s="193"/>
      <c r="Y13" s="193"/>
      <c r="Z13" s="193"/>
      <c r="AA13" s="196"/>
      <c r="AB13" s="196"/>
      <c r="AC13" s="196"/>
      <c r="AD13" s="103"/>
      <c r="AE13" s="103"/>
      <c r="AF13" s="103"/>
      <c r="AG13" s="197"/>
      <c r="AH13" s="198"/>
      <c r="AI13" s="103"/>
      <c r="AJ13" s="103"/>
      <c r="AK13" s="103"/>
      <c r="AL13" s="103"/>
      <c r="AM13" s="103"/>
      <c r="AN13" s="103"/>
      <c r="AO13" s="103"/>
      <c r="AP13" s="115"/>
      <c r="AQ13" s="115"/>
      <c r="AR13" s="115"/>
      <c r="AS13" s="180" t="s">
        <v>147</v>
      </c>
      <c r="AT13" s="181" t="s">
        <v>148</v>
      </c>
      <c r="AU13" s="182"/>
      <c r="AV13" s="101"/>
      <c r="AW13" s="108"/>
      <c r="AX13" s="108"/>
      <c r="BA13" s="14"/>
      <c r="BB13" s="14"/>
      <c r="BC13" s="14"/>
      <c r="BD13" s="14"/>
      <c r="BE13" s="14"/>
      <c r="BF13" s="60">
        <v>-1.3075626952359747E-3</v>
      </c>
      <c r="BG13" s="59">
        <v>0.88371576531320573</v>
      </c>
      <c r="BH13" s="59"/>
      <c r="BI13" s="59">
        <v>5.6353488026687076E-4</v>
      </c>
      <c r="BJ13" s="59">
        <v>0.47043923137727695</v>
      </c>
      <c r="BK13" s="58"/>
      <c r="BL13" s="108"/>
      <c r="BM13" s="108"/>
      <c r="BN13" s="108"/>
      <c r="BO13" s="108"/>
      <c r="BP13" s="108"/>
      <c r="BQ13" s="108"/>
      <c r="BR13" s="108"/>
      <c r="BW13" s="14"/>
      <c r="BX13" s="14"/>
      <c r="BY13" s="14"/>
      <c r="BZ13" s="60">
        <v>-1.2230495036990637E-3</v>
      </c>
      <c r="CA13" s="59">
        <v>0.80878634107728486</v>
      </c>
      <c r="CB13" s="59"/>
      <c r="CC13" s="59">
        <v>-1.3504734850926733E-2</v>
      </c>
      <c r="CD13" s="59">
        <v>-9.7018948046722731E-2</v>
      </c>
      <c r="CE13" s="58"/>
      <c r="CJ13" s="14"/>
      <c r="CK13" s="14"/>
      <c r="CL13" s="14"/>
      <c r="CM13" s="14"/>
      <c r="CN13" s="14"/>
      <c r="CO13" s="60">
        <v>1.7763638261344345E-3</v>
      </c>
      <c r="CP13" s="59">
        <v>6.0265281197802764E-2</v>
      </c>
      <c r="CQ13" s="59">
        <v>90</v>
      </c>
      <c r="CR13" s="59">
        <v>-6.5130761929283361E-3</v>
      </c>
      <c r="CS13" s="59">
        <v>3.8607143547555012E-2</v>
      </c>
      <c r="CT13" s="58">
        <v>90</v>
      </c>
      <c r="DF13" s="14"/>
      <c r="DG13" s="14"/>
      <c r="DH13" s="14"/>
      <c r="DI13" s="60">
        <v>-5.6371758556719798E-3</v>
      </c>
      <c r="DJ13" s="59">
        <v>1.0922565656880132</v>
      </c>
      <c r="DK13" s="59">
        <v>90</v>
      </c>
      <c r="DL13" s="59">
        <v>-6.8428414543857674E-3</v>
      </c>
      <c r="DM13" s="59">
        <v>0.10607216038447982</v>
      </c>
      <c r="DN13" s="58">
        <v>90</v>
      </c>
    </row>
    <row r="14" spans="6:118" ht="17.399999999999999">
      <c r="F14" s="115"/>
      <c r="G14" s="199" t="s">
        <v>149</v>
      </c>
      <c r="H14" s="200"/>
      <c r="I14" s="200"/>
      <c r="J14" s="200"/>
      <c r="K14" s="200"/>
      <c r="L14" s="200"/>
      <c r="M14" s="200"/>
      <c r="N14" s="200"/>
      <c r="O14" s="200"/>
      <c r="P14" s="200"/>
      <c r="Q14" s="200"/>
      <c r="R14" s="200"/>
      <c r="S14" s="200"/>
      <c r="T14" s="200"/>
      <c r="U14" s="200"/>
      <c r="V14" s="200"/>
      <c r="W14" s="200"/>
      <c r="X14" s="200"/>
      <c r="Y14" s="200"/>
      <c r="Z14" s="201"/>
      <c r="AA14" s="202"/>
      <c r="AB14" s="103"/>
      <c r="AC14" s="103"/>
      <c r="AD14" s="103"/>
      <c r="AE14" s="103"/>
      <c r="AF14" s="103"/>
      <c r="AG14" s="203"/>
      <c r="AH14" s="203"/>
      <c r="AL14" s="103"/>
      <c r="AM14" s="103"/>
      <c r="AN14" s="103"/>
      <c r="AO14" s="103"/>
      <c r="AP14" s="115"/>
      <c r="AQ14" s="115"/>
      <c r="AR14" s="115"/>
      <c r="AS14" s="180" t="s">
        <v>150</v>
      </c>
      <c r="AT14" s="181" t="s">
        <v>151</v>
      </c>
      <c r="AU14" s="182"/>
      <c r="AV14" s="101"/>
      <c r="AW14" s="108"/>
      <c r="AX14" s="108"/>
      <c r="BA14" s="14"/>
      <c r="BB14" s="14"/>
      <c r="BC14" s="123"/>
      <c r="BD14" s="122" t="s">
        <v>105</v>
      </c>
      <c r="BE14" s="121"/>
      <c r="BF14" s="123" t="s">
        <v>48</v>
      </c>
      <c r="BG14" s="122" t="s">
        <v>104</v>
      </c>
      <c r="BH14" s="122"/>
      <c r="BI14" s="122"/>
      <c r="BJ14" s="122"/>
      <c r="BK14" s="121"/>
      <c r="BL14" s="108"/>
      <c r="BM14" s="108"/>
      <c r="BN14" s="108"/>
      <c r="BO14" s="108"/>
      <c r="BP14" s="108"/>
      <c r="BQ14" s="108"/>
      <c r="BR14" s="108"/>
      <c r="BW14" s="123"/>
      <c r="BX14" s="122" t="s">
        <v>105</v>
      </c>
      <c r="BY14" s="121"/>
      <c r="BZ14" s="76" t="s">
        <v>48</v>
      </c>
      <c r="CA14" s="14" t="s">
        <v>104</v>
      </c>
      <c r="CB14" s="14"/>
      <c r="CC14" s="14"/>
      <c r="CD14" s="14"/>
      <c r="CE14" s="75"/>
      <c r="CJ14" s="14"/>
      <c r="CK14" s="14"/>
      <c r="CL14" s="123"/>
      <c r="CM14" s="122" t="s">
        <v>105</v>
      </c>
      <c r="CN14" s="121"/>
      <c r="CO14" s="123" t="s">
        <v>48</v>
      </c>
      <c r="CP14" s="122" t="s">
        <v>104</v>
      </c>
      <c r="CQ14" s="122"/>
      <c r="CR14" s="122"/>
      <c r="CS14" s="122"/>
      <c r="CT14" s="121"/>
      <c r="DF14" s="123"/>
      <c r="DG14" s="122" t="s">
        <v>105</v>
      </c>
      <c r="DH14" s="121"/>
      <c r="DI14" s="76" t="s">
        <v>48</v>
      </c>
      <c r="DJ14" s="14" t="s">
        <v>104</v>
      </c>
      <c r="DK14" s="14"/>
      <c r="DL14" s="14"/>
      <c r="DM14" s="14"/>
      <c r="DN14" s="75"/>
    </row>
    <row r="15" spans="6:118" ht="40.5" customHeight="1">
      <c r="F15" s="115"/>
      <c r="G15" s="225" t="s">
        <v>152</v>
      </c>
      <c r="H15" s="226"/>
      <c r="I15" s="226"/>
      <c r="J15" s="226"/>
      <c r="K15" s="226"/>
      <c r="L15" s="226"/>
      <c r="M15" s="226"/>
      <c r="N15" s="226"/>
      <c r="O15" s="226"/>
      <c r="P15" s="226"/>
      <c r="Q15" s="226"/>
      <c r="R15" s="226"/>
      <c r="S15" s="226"/>
      <c r="T15" s="226"/>
      <c r="U15" s="226"/>
      <c r="V15" s="226"/>
      <c r="W15" s="226"/>
      <c r="X15" s="226"/>
      <c r="Y15" s="226"/>
      <c r="Z15" s="226"/>
      <c r="AA15" s="204"/>
      <c r="AB15" s="112"/>
      <c r="AC15" s="112"/>
      <c r="AD15" s="103"/>
      <c r="AE15" s="103"/>
      <c r="AF15" s="103"/>
      <c r="AL15" s="103"/>
      <c r="AM15" s="103"/>
      <c r="AN15" s="103"/>
      <c r="AO15" s="103"/>
      <c r="AP15" s="165"/>
      <c r="AQ15" s="115"/>
      <c r="AR15" s="115"/>
      <c r="AS15" s="180" t="s">
        <v>153</v>
      </c>
      <c r="AT15" s="205" t="s">
        <v>154</v>
      </c>
      <c r="AU15" s="182"/>
      <c r="AV15" s="108"/>
      <c r="AW15" s="108"/>
      <c r="AX15" s="108"/>
      <c r="BA15" s="14"/>
      <c r="BB15" s="14"/>
      <c r="BC15" s="76"/>
      <c r="BD15" s="14" t="s">
        <v>103</v>
      </c>
      <c r="BE15" s="75" t="s">
        <v>102</v>
      </c>
      <c r="BF15" s="76">
        <v>-1.5320157451270313E-3</v>
      </c>
      <c r="BG15" s="14">
        <v>0.15105765980870897</v>
      </c>
      <c r="BH15" s="14">
        <v>90</v>
      </c>
      <c r="BI15" s="14">
        <v>2.4999999999999999E-7</v>
      </c>
      <c r="BJ15" s="14">
        <v>0.66270663754736892</v>
      </c>
      <c r="BK15" s="75">
        <v>90</v>
      </c>
      <c r="BL15" s="108"/>
      <c r="BM15" s="108"/>
      <c r="BN15" s="108"/>
      <c r="BO15" s="108"/>
      <c r="BP15" s="108"/>
      <c r="BQ15" s="108"/>
      <c r="BR15" s="108"/>
      <c r="BW15" s="76"/>
      <c r="BX15" s="14" t="s">
        <v>103</v>
      </c>
      <c r="BY15" s="75" t="s">
        <v>102</v>
      </c>
      <c r="BZ15" s="76">
        <v>2.7704187453766781E-3</v>
      </c>
      <c r="CA15" s="14">
        <v>0.83744619622223548</v>
      </c>
      <c r="CB15" s="14">
        <v>90</v>
      </c>
      <c r="CC15" s="14">
        <v>9.6660826296253669E-3</v>
      </c>
      <c r="CD15" s="14">
        <v>-0.62097042489814991</v>
      </c>
      <c r="CE15" s="75">
        <v>90</v>
      </c>
      <c r="CJ15" s="14"/>
      <c r="CK15" s="14"/>
      <c r="CL15" s="76"/>
      <c r="CM15" s="14" t="s">
        <v>103</v>
      </c>
      <c r="CN15" s="75" t="s">
        <v>102</v>
      </c>
      <c r="CO15" s="76">
        <v>-5.4974558955952898E-3</v>
      </c>
      <c r="CP15" s="14">
        <v>0.59156278583789668</v>
      </c>
      <c r="CQ15" s="14">
        <v>15</v>
      </c>
      <c r="CR15" s="14">
        <v>3.4365418641247134E-2</v>
      </c>
      <c r="CS15" s="14">
        <v>-1.4973023970978698</v>
      </c>
      <c r="CT15" s="75">
        <v>30</v>
      </c>
      <c r="DF15" s="76"/>
      <c r="DG15" s="14" t="s">
        <v>103</v>
      </c>
      <c r="DH15" s="75" t="s">
        <v>102</v>
      </c>
      <c r="DI15" s="76">
        <v>8.2588998542012758E-3</v>
      </c>
      <c r="DJ15" s="14">
        <v>0.25462221658230488</v>
      </c>
      <c r="DK15" s="14">
        <v>15</v>
      </c>
      <c r="DL15" s="14">
        <v>7.6331095228798773E-2</v>
      </c>
      <c r="DM15" s="14">
        <v>0.215819574057799</v>
      </c>
      <c r="DN15" s="75">
        <v>30</v>
      </c>
    </row>
    <row r="16" spans="6:118" ht="17.399999999999999">
      <c r="F16" s="115"/>
      <c r="G16" s="206" t="s">
        <v>155</v>
      </c>
      <c r="H16" s="207"/>
      <c r="I16" s="207"/>
      <c r="J16" s="207"/>
      <c r="K16" s="207"/>
      <c r="L16" s="207"/>
      <c r="M16" s="207"/>
      <c r="N16" s="207"/>
      <c r="O16" s="207"/>
      <c r="P16" s="207"/>
      <c r="Q16" s="207"/>
      <c r="R16" s="207"/>
      <c r="S16" s="207"/>
      <c r="T16" s="207"/>
      <c r="U16" s="207"/>
      <c r="V16" s="207"/>
      <c r="W16" s="207"/>
      <c r="X16" s="207"/>
      <c r="Y16" s="207"/>
      <c r="Z16" s="208"/>
      <c r="AA16" s="209"/>
      <c r="AB16" s="103"/>
      <c r="AC16" s="103"/>
      <c r="AD16" s="103"/>
      <c r="AE16" s="103"/>
      <c r="AF16" s="103"/>
      <c r="AG16" s="103"/>
      <c r="AH16" s="210"/>
      <c r="AI16" s="211"/>
      <c r="AJ16" s="103"/>
      <c r="AK16" s="103"/>
      <c r="AL16" s="103"/>
      <c r="AM16" s="103"/>
      <c r="AN16" s="103"/>
      <c r="AO16" s="103"/>
      <c r="AP16" s="115"/>
      <c r="AQ16" s="115"/>
      <c r="AR16" s="115"/>
      <c r="AS16" s="180" t="s">
        <v>157</v>
      </c>
      <c r="AT16" s="181" t="s">
        <v>158</v>
      </c>
      <c r="AU16" s="182"/>
      <c r="AV16" s="108"/>
      <c r="AW16" s="108"/>
      <c r="AX16" s="108"/>
      <c r="BA16" s="14"/>
      <c r="BB16" s="14"/>
      <c r="BC16" s="76" t="s">
        <v>23</v>
      </c>
      <c r="BD16" s="14" t="e">
        <f ca="1">IF(AW4&lt;=$BH$15,$BF$15*AW4+$BG$15,$BF$16*AW4+$BG$16)</f>
        <v>#REF!</v>
      </c>
      <c r="BE16" s="75" t="e">
        <f ca="1">IF(AW4&lt;=$BK$15,$BI$15*AW4^4+$BJ$15,$BI$16*AW4+$BJ$16)</f>
        <v>#REF!</v>
      </c>
      <c r="BF16" s="76">
        <v>-1.5320157451270313E-3</v>
      </c>
      <c r="BG16" s="14">
        <v>0.15105765980870897</v>
      </c>
      <c r="BH16" s="14"/>
      <c r="BI16" s="14">
        <v>2.4999999999999999E-7</v>
      </c>
      <c r="BJ16" s="14">
        <v>0.66270663754736892</v>
      </c>
      <c r="BK16" s="75"/>
      <c r="BL16" s="108"/>
      <c r="BM16" s="108"/>
      <c r="BN16" s="108"/>
      <c r="BO16" s="108"/>
      <c r="BP16" s="108"/>
      <c r="BQ16" s="108"/>
      <c r="BR16" s="108"/>
      <c r="BW16" s="76" t="s">
        <v>23</v>
      </c>
      <c r="BX16" s="14" t="e">
        <f ca="1">IF(AW4&lt;=$CB$15,$BZ$15*AW4+$CA$15,$BZ$16*AW4+$CA$16)</f>
        <v>#REF!</v>
      </c>
      <c r="BY16" s="75" t="e">
        <f ca="1">IF(AW4&lt;=$CE$15,$CC$15*AW4+$CD$15,$CC$16*AW4+$CD$16)</f>
        <v>#REF!</v>
      </c>
      <c r="BZ16" s="76">
        <v>2.7704187453766781E-3</v>
      </c>
      <c r="CA16" s="14">
        <v>0.83744619622223548</v>
      </c>
      <c r="CB16" s="14"/>
      <c r="CC16" s="14">
        <v>9.6660839243498786E-3</v>
      </c>
      <c r="CD16" s="14">
        <v>-0.62097042489814991</v>
      </c>
      <c r="CE16" s="75"/>
      <c r="CJ16" s="14"/>
      <c r="CK16" s="14"/>
      <c r="CL16" s="76" t="s">
        <v>23</v>
      </c>
      <c r="CM16" s="14" t="e">
        <f ca="1">IF(AW4&lt;=$CQ$15,$CO$15*AW4+$CP$15,$CO$16*AW4+$CP$16)</f>
        <v>#REF!</v>
      </c>
      <c r="CN16" s="75" t="e">
        <f ca="1">IF(AW4&lt;=$CT$15,$CR$15*AW4+$CS$15,$CR$16*AW4+$CS$16)</f>
        <v>#REF!</v>
      </c>
      <c r="CO16" s="76">
        <v>9.2458543394668535E-3</v>
      </c>
      <c r="CP16" s="14">
        <v>0.3799541022738373</v>
      </c>
      <c r="CQ16" s="14">
        <v>90</v>
      </c>
      <c r="CR16" s="14">
        <v>-7.993084161015386E-3</v>
      </c>
      <c r="CS16" s="14">
        <v>-3.6651194539834966E-2</v>
      </c>
      <c r="CT16" s="75">
        <v>90</v>
      </c>
      <c r="DF16" s="76" t="s">
        <v>23</v>
      </c>
      <c r="DG16" s="14" t="e">
        <f ca="1">IF(AW4&lt;=$DK$15,$DI$15*AW4+$DJ$15,$DI$16*AW4+$DJ$16)</f>
        <v>#REF!</v>
      </c>
      <c r="DH16" s="75" t="e">
        <f ca="1">IF(AW4&lt;=$DN$15,$DL$15*AW4+$DM$15,$DL$16*AW4+$DM$16)</f>
        <v>#REF!</v>
      </c>
      <c r="DI16" s="76">
        <v>-7.6071576719467541E-3</v>
      </c>
      <c r="DJ16" s="14">
        <v>0.52672415998292388</v>
      </c>
      <c r="DK16" s="14">
        <v>90</v>
      </c>
      <c r="DL16" s="14">
        <v>-7.8055856840415189E-2</v>
      </c>
      <c r="DM16" s="14">
        <v>5.0581308087972445</v>
      </c>
      <c r="DN16" s="75">
        <v>90</v>
      </c>
    </row>
    <row r="17" spans="6:118" ht="117" customHeight="1" thickBot="1">
      <c r="F17" s="101"/>
      <c r="G17" s="217" t="s">
        <v>156</v>
      </c>
      <c r="H17" s="218"/>
      <c r="I17" s="218"/>
      <c r="J17" s="218"/>
      <c r="K17" s="218"/>
      <c r="L17" s="218"/>
      <c r="M17" s="218"/>
      <c r="N17" s="218"/>
      <c r="O17" s="218"/>
      <c r="P17" s="218"/>
      <c r="Q17" s="218"/>
      <c r="R17" s="218"/>
      <c r="S17" s="218"/>
      <c r="T17" s="218"/>
      <c r="U17" s="218"/>
      <c r="V17" s="218"/>
      <c r="W17" s="218"/>
      <c r="X17" s="218"/>
      <c r="Y17" s="218"/>
      <c r="Z17" s="218"/>
      <c r="AA17" s="212"/>
      <c r="AB17" s="213"/>
      <c r="AC17" s="213"/>
      <c r="AD17" s="101"/>
      <c r="AE17" s="101"/>
      <c r="AF17" s="101"/>
      <c r="AG17" s="214"/>
      <c r="AH17" s="210"/>
      <c r="AI17" s="211"/>
      <c r="AJ17" s="103"/>
      <c r="AK17" s="103"/>
      <c r="AL17" s="101"/>
      <c r="AM17" s="101"/>
      <c r="AN17" s="101"/>
      <c r="AO17" s="101"/>
      <c r="AP17" s="101"/>
      <c r="AQ17" s="101"/>
      <c r="AR17" s="101"/>
      <c r="AS17" s="180" t="s">
        <v>162</v>
      </c>
      <c r="AT17" s="181" t="s">
        <v>163</v>
      </c>
      <c r="AU17" s="108"/>
      <c r="AV17" s="108"/>
      <c r="AW17" s="108"/>
      <c r="AX17" s="108"/>
      <c r="BA17" s="14"/>
      <c r="BB17" s="14"/>
      <c r="BC17" s="76" t="s">
        <v>100</v>
      </c>
      <c r="BD17" s="14" t="e">
        <f ca="1">IF(AW4&lt;=$BH$17,$BF$17*AW4+$BG$17,$BF$18*AW4+$BG$18)</f>
        <v>#REF!</v>
      </c>
      <c r="BE17" s="75" t="e">
        <f ca="1">IF(AW4&lt;=$BK$17,$BI$17*AW4+$BJ$17,$BI$18*AW4+$BJ$18)</f>
        <v>#REF!</v>
      </c>
      <c r="BF17" s="76">
        <v>1.0817999549110266E-3</v>
      </c>
      <c r="BG17" s="14">
        <v>0.76555466339505152</v>
      </c>
      <c r="BH17" s="14">
        <v>90</v>
      </c>
      <c r="BI17" s="14">
        <v>-9.5713078073730497E-3</v>
      </c>
      <c r="BJ17" s="14">
        <v>-0.68620597620717261</v>
      </c>
      <c r="BK17" s="75">
        <v>90</v>
      </c>
      <c r="BL17" s="108"/>
      <c r="BM17" s="108"/>
      <c r="BN17" s="108"/>
      <c r="BO17" s="108"/>
      <c r="BP17" s="108"/>
      <c r="BQ17" s="108"/>
      <c r="BR17" s="108"/>
      <c r="BW17" s="76" t="s">
        <v>100</v>
      </c>
      <c r="BX17" s="14" t="e">
        <f ca="1">IF(AW4&lt;=$CB$17,$BZ$17*AW4+$CA$17,$BZ$18*AW4+$CA$18)</f>
        <v>#REF!</v>
      </c>
      <c r="BY17" s="75" t="e">
        <f ca="1">IF(AW4&lt;=$CE$17,$CC$17*AW4+$CD$17,$CC$18*AW4+$CD$18)</f>
        <v>#REF!</v>
      </c>
      <c r="BZ17" s="76">
        <v>6.1611999516218968E-4</v>
      </c>
      <c r="CA17" s="14">
        <v>0.81819566464426452</v>
      </c>
      <c r="CB17" s="14">
        <v>90</v>
      </c>
      <c r="CC17" s="14">
        <v>2.3851346327599943E-3</v>
      </c>
      <c r="CD17" s="14">
        <v>-0.4496352405252742</v>
      </c>
      <c r="CE17" s="75">
        <v>90</v>
      </c>
      <c r="CJ17" s="14"/>
      <c r="CK17" s="14"/>
      <c r="CL17" s="76" t="s">
        <v>100</v>
      </c>
      <c r="CM17" s="14" t="e">
        <f ca="1">IF(AW4&lt;=$CQ$17,$CO$17*AW4+$CP$17,$CO$18*AW4+$CP$18)</f>
        <v>#REF!</v>
      </c>
      <c r="CN17" s="75" t="e">
        <f ca="1">IF(AW4&lt;=$CT$17,$CR$17*AW4+$CS$17,$CR$18*AW4+$CS$18)</f>
        <v>#REF!</v>
      </c>
      <c r="CO17" s="76">
        <v>6.8723123395087371E-4</v>
      </c>
      <c r="CP17" s="14">
        <v>0.76398000140844025</v>
      </c>
      <c r="CQ17" s="14">
        <v>90</v>
      </c>
      <c r="CR17" s="14">
        <v>-3.6876129145110492E-3</v>
      </c>
      <c r="CS17" s="14">
        <v>-0.71432298933589999</v>
      </c>
      <c r="CT17" s="75">
        <v>90</v>
      </c>
      <c r="DF17" s="76" t="s">
        <v>100</v>
      </c>
      <c r="DG17" s="14" t="e">
        <f ca="1">IF(AW4&lt;=$DK$17,$DI$17*AW4+$DJ$17,$DI$18*AW4+$DJ$18)</f>
        <v>#REF!</v>
      </c>
      <c r="DH17" s="75" t="e">
        <f ca="1">IF(AW4&lt;=$DN$17,$DL$17*AW4+$DM$17,$DL$18*AW4+$DM$18)</f>
        <v>#REF!</v>
      </c>
      <c r="DI17" s="76">
        <v>-1.5101158535373773E-3</v>
      </c>
      <c r="DJ17" s="14">
        <v>0.15528589331196241</v>
      </c>
      <c r="DK17" s="14">
        <v>90</v>
      </c>
      <c r="DL17" s="14">
        <v>-2.448339965939357E-3</v>
      </c>
      <c r="DM17" s="14">
        <v>0.5786621319177031</v>
      </c>
      <c r="DN17" s="75">
        <v>90</v>
      </c>
    </row>
    <row r="18" spans="6:118" ht="18" customHeight="1">
      <c r="G18" s="107"/>
      <c r="AG18" s="103"/>
      <c r="AH18" s="210"/>
      <c r="AI18" s="211"/>
      <c r="AJ18" s="103"/>
      <c r="AK18" s="103"/>
      <c r="AS18" s="180" t="s">
        <v>164</v>
      </c>
      <c r="AT18" s="181" t="s">
        <v>165</v>
      </c>
      <c r="AV18" s="173" t="s">
        <v>122</v>
      </c>
      <c r="AW18" s="174"/>
      <c r="AX18" s="175" t="s">
        <v>123</v>
      </c>
      <c r="BA18" s="14"/>
      <c r="BB18" s="14"/>
      <c r="BC18" s="60" t="s">
        <v>98</v>
      </c>
      <c r="BD18" s="59" t="e">
        <f ca="1">IF(AW4&lt;=#REF!,#REF!*AW4+#REF!,#REF!*AW4+#REF!)</f>
        <v>#REF!</v>
      </c>
      <c r="BE18" s="58" t="e">
        <f ca="1">IF(AW4&lt;=#REF!,#REF!*AW4+#REF!,#REF!*AW4+#REF!)</f>
        <v>#REF!</v>
      </c>
      <c r="BF18" s="76">
        <v>1.0817999549110266E-3</v>
      </c>
      <c r="BG18" s="14">
        <v>0.76555466339505152</v>
      </c>
      <c r="BH18" s="14"/>
      <c r="BI18" s="14">
        <v>-9.5713078073730497E-3</v>
      </c>
      <c r="BJ18" s="14">
        <v>-0.68620597620717261</v>
      </c>
      <c r="BK18" s="75"/>
      <c r="BW18" s="60" t="s">
        <v>98</v>
      </c>
      <c r="BX18" s="59" t="e">
        <f ca="1">IF(AW4&lt;=#REF!,#REF!*AW4+#REF!,#REF!*AW4+#REF!)</f>
        <v>#REF!</v>
      </c>
      <c r="BY18" s="58" t="e">
        <f ca="1">IF(AW4&lt;=#REF!,#REF!*AW4+#REF!,#REF!*AW4+#REF!)</f>
        <v>#REF!</v>
      </c>
      <c r="BZ18" s="76">
        <v>6.1611999516218968E-4</v>
      </c>
      <c r="CA18" s="14">
        <v>0.81819566464426452</v>
      </c>
      <c r="CB18" s="14"/>
      <c r="CC18" s="14">
        <v>2.3851347608306143E-3</v>
      </c>
      <c r="CD18" s="14">
        <v>-0.44963524052199411</v>
      </c>
      <c r="CE18" s="75"/>
      <c r="CJ18" s="14"/>
      <c r="CK18" s="14"/>
      <c r="CL18" s="60" t="s">
        <v>98</v>
      </c>
      <c r="CM18" s="59" t="e">
        <f ca="1">IF(AW4&lt;=#REF!,#REF!*ABS(AW4)+#REF!,#REF!*AW4+#REF!)</f>
        <v>#REF!</v>
      </c>
      <c r="CN18" s="58" t="e">
        <f ca="1">IF(AW4&lt;=#REF!,#REF!*ABS(AW4)+#REF!,#REF!*AW4+#REF!)</f>
        <v>#REF!</v>
      </c>
      <c r="CO18" s="76">
        <v>6.8723123395087371E-4</v>
      </c>
      <c r="CP18" s="14">
        <v>0.76398000140844025</v>
      </c>
      <c r="CQ18" s="14"/>
      <c r="CR18" s="14">
        <v>-3.6876129145110492E-3</v>
      </c>
      <c r="CS18" s="14">
        <v>-0.71432298933589999</v>
      </c>
      <c r="CT18" s="75"/>
      <c r="DF18" s="60" t="s">
        <v>98</v>
      </c>
      <c r="DG18" s="59" t="e">
        <f ca="1">IF(AW4&lt;=#REF!,#REF!*AW4+#REF!,#REF!*AW4+#REF!)</f>
        <v>#REF!</v>
      </c>
      <c r="DH18" s="58" t="e">
        <f ca="1">IF(AW4&lt;=#REF!,#REF!*AW4+#REF!,#REF!*AW4+#REF!)</f>
        <v>#REF!</v>
      </c>
      <c r="DI18" s="76">
        <v>-1.5101158535373773E-3</v>
      </c>
      <c r="DJ18" s="14">
        <v>0.15528589331196241</v>
      </c>
      <c r="DK18" s="14"/>
      <c r="DL18" s="14">
        <v>-2.448339965939357E-3</v>
      </c>
      <c r="DM18" s="14">
        <v>0.5786621319177031</v>
      </c>
      <c r="DN18" s="75"/>
    </row>
    <row r="19" spans="6:118" ht="16.2">
      <c r="F19" s="13"/>
      <c r="G19" s="13"/>
      <c r="H19" s="13"/>
      <c r="I19" s="12"/>
      <c r="J19" s="12"/>
      <c r="K19" s="11"/>
      <c r="L19" s="11"/>
      <c r="M19" s="10"/>
      <c r="N19" s="5"/>
      <c r="O19" s="5"/>
      <c r="P19" s="5"/>
      <c r="Q19" s="6"/>
      <c r="R19" s="6"/>
      <c r="S19" s="6"/>
      <c r="T19" s="6"/>
      <c r="U19" s="9"/>
      <c r="V19" s="9"/>
      <c r="W19" s="9"/>
      <c r="X19" s="5"/>
      <c r="Y19" s="5"/>
      <c r="Z19" s="6"/>
      <c r="AA19" s="6"/>
      <c r="AB19" s="6"/>
      <c r="AC19" s="6"/>
      <c r="AD19" s="8"/>
      <c r="AE19" s="8"/>
      <c r="AF19" s="8"/>
      <c r="AG19" s="7"/>
      <c r="AH19" s="7"/>
      <c r="AI19" s="5"/>
      <c r="AJ19" s="5"/>
      <c r="AK19" s="5"/>
      <c r="AL19" s="6"/>
      <c r="AM19" s="6"/>
      <c r="AN19" s="5"/>
      <c r="AO19" s="5"/>
      <c r="AP19" s="4"/>
      <c r="AQ19" s="3"/>
      <c r="AS19" s="180" t="s">
        <v>168</v>
      </c>
      <c r="AT19" s="181" t="s">
        <v>169</v>
      </c>
    </row>
    <row r="20" spans="6:118">
      <c r="AS20" s="180" t="s">
        <v>172</v>
      </c>
      <c r="AT20" s="181" t="s">
        <v>176</v>
      </c>
    </row>
    <row r="21" spans="6:118">
      <c r="AS21" s="180" t="s">
        <v>175</v>
      </c>
      <c r="AT21" s="181" t="s">
        <v>177</v>
      </c>
    </row>
    <row r="22" spans="6:118">
      <c r="AS22" s="180" t="s">
        <v>179</v>
      </c>
      <c r="AT22" s="181" t="s">
        <v>180</v>
      </c>
    </row>
    <row r="23" spans="6:118">
      <c r="AS23" s="180"/>
      <c r="AT23" s="181"/>
    </row>
    <row r="24" spans="6:118">
      <c r="AS24" s="180"/>
      <c r="AT24" s="181"/>
    </row>
    <row r="25" spans="6:118">
      <c r="AS25" s="180"/>
      <c r="AT25" s="181"/>
    </row>
    <row r="26" spans="6:118">
      <c r="AS26" s="180"/>
      <c r="AT26" s="181"/>
    </row>
  </sheetData>
  <mergeCells count="6">
    <mergeCell ref="G17:Z17"/>
    <mergeCell ref="AN1:AO1"/>
    <mergeCell ref="G3:AI3"/>
    <mergeCell ref="G12:Q12"/>
    <mergeCell ref="R12:X12"/>
    <mergeCell ref="G15:Z15"/>
  </mergeCells>
  <phoneticPr fontId="29" type="noConversion"/>
  <dataValidations disablePrompts="1" count="3">
    <dataValidation type="whole" operator="greaterThan" allowBlank="1" showInputMessage="1" showErrorMessage="1" sqref="AI18 AG19:AH19" xr:uid="{F600CA08-12A7-440D-89C2-56CC5BFB974C}">
      <formula1>0</formula1>
    </dataValidation>
    <dataValidation type="decimal" allowBlank="1" showInputMessage="1" showErrorMessage="1" sqref="Q19:T19 Z19:AC19 AN19:AO19" xr:uid="{DDBFD0E1-24EB-44C9-A184-8B1F29E3271E}">
      <formula1>0</formula1>
      <formula2>1</formula2>
    </dataValidation>
    <dataValidation type="whole" operator="lessThanOrEqual" allowBlank="1" showInputMessage="1" showErrorMessage="1" sqref="P19" xr:uid="{A1E69BAD-4F0F-438B-A271-BA720D1D1DF4}">
      <formula1>90</formula1>
    </dataValidation>
  </dataValidations>
  <pageMargins left="0.70866141732283472" right="0.70866141732283472" top="0.74803149606299213" bottom="0.74803149606299213" header="0.31496062992125984" footer="0.31496062992125984"/>
  <pageSetup paperSize="9" scale="37" orientation="landscape" horizontalDpi="4294967294"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3C97-E5B6-40C2-A0EC-F067991AF4E1}">
  <sheetPr>
    <tabColor rgb="FFFFFF00"/>
    <outlinePr summaryBelow="0"/>
  </sheetPr>
  <dimension ref="A1:EA175"/>
  <sheetViews>
    <sheetView zoomScaleNormal="100" workbookViewId="0">
      <selection activeCell="I23" sqref="I23"/>
    </sheetView>
  </sheetViews>
  <sheetFormatPr defaultColWidth="11.44140625" defaultRowHeight="13.2"/>
  <cols>
    <col min="1" max="1" width="9.5546875" style="1" customWidth="1"/>
    <col min="2" max="2" width="18.88671875" style="1" customWidth="1"/>
    <col min="3" max="8" width="14.5546875" style="1" customWidth="1"/>
    <col min="9" max="13" width="16.44140625" style="1" customWidth="1"/>
    <col min="14" max="17" width="12.6640625" style="1" hidden="1" customWidth="1"/>
    <col min="18" max="20" width="12.6640625" style="1" customWidth="1"/>
    <col min="21" max="22" width="12.6640625" style="1" hidden="1" customWidth="1"/>
    <col min="23" max="23" width="12.6640625" style="1" customWidth="1"/>
    <col min="24" max="27" width="16.44140625" style="1" customWidth="1"/>
    <col min="28" max="31" width="12.6640625" style="1" hidden="1" customWidth="1"/>
    <col min="32" max="32" width="12.6640625" style="1" customWidth="1"/>
    <col min="33" max="35" width="16.44140625" style="1" customWidth="1"/>
    <col min="36" max="38" width="12.6640625" style="1" hidden="1" customWidth="1"/>
    <col min="39" max="39" width="12.6640625" style="1" customWidth="1"/>
    <col min="40" max="41" width="16.44140625" style="1" customWidth="1"/>
    <col min="42" max="43" width="12.6640625" style="1" hidden="1" customWidth="1"/>
    <col min="44" max="45" width="36.44140625" style="1" customWidth="1"/>
    <col min="46" max="46" width="11.44140625" style="1" customWidth="1"/>
    <col min="47" max="47" width="46.109375" style="1" hidden="1" customWidth="1"/>
    <col min="48" max="50" width="11.44140625" style="1" hidden="1" customWidth="1"/>
    <col min="51" max="60" width="11.5546875" style="1" hidden="1" customWidth="1"/>
    <col min="61" max="61" width="12.6640625" style="1" hidden="1" customWidth="1"/>
    <col min="62" max="63" width="11.5546875" style="1" hidden="1" customWidth="1"/>
    <col min="64" max="64" width="11.44140625" style="1" hidden="1" customWidth="1"/>
    <col min="65" max="65" width="11.5546875" style="1" hidden="1" customWidth="1"/>
    <col min="66" max="72" width="11.44140625" style="1" hidden="1" customWidth="1"/>
    <col min="73" max="73" width="16.5546875" style="1" hidden="1" customWidth="1"/>
    <col min="74" max="116" width="11.44140625" style="1" hidden="1" customWidth="1"/>
    <col min="117" max="117" width="14.33203125" style="1" hidden="1" customWidth="1"/>
    <col min="118" max="118" width="32.5546875" style="1" hidden="1" customWidth="1"/>
    <col min="119" max="119" width="24.109375" style="1" hidden="1" customWidth="1"/>
    <col min="120" max="120" width="20.109375" style="1" hidden="1" customWidth="1"/>
    <col min="121" max="121" width="21.5546875" style="1" hidden="1" customWidth="1"/>
    <col min="122" max="122" width="18.109375" style="1" hidden="1" customWidth="1"/>
    <col min="123" max="123" width="21.5546875" style="1" hidden="1" customWidth="1"/>
    <col min="124" max="128" width="18.109375" style="1" hidden="1" customWidth="1"/>
    <col min="129" max="129" width="11.44140625" style="1" hidden="1" customWidth="1"/>
    <col min="130" max="130" width="30" style="1" hidden="1" customWidth="1"/>
    <col min="131" max="131" width="26.44140625" style="1" hidden="1" customWidth="1"/>
    <col min="132" max="293" width="11.44140625" style="1"/>
    <col min="294" max="294" width="9.5546875" style="1" customWidth="1"/>
    <col min="295" max="295" width="18.88671875" style="1" customWidth="1"/>
    <col min="296" max="301" width="14.5546875" style="1" customWidth="1"/>
    <col min="302" max="304" width="16.44140625" style="1" customWidth="1"/>
    <col min="305" max="305" width="36.44140625" style="1" customWidth="1"/>
    <col min="306" max="306" width="34.33203125" style="1" customWidth="1"/>
    <col min="307" max="310" width="11.44140625" style="1" customWidth="1"/>
    <col min="311" max="320" width="11.5546875" style="1" customWidth="1"/>
    <col min="321" max="321" width="12.6640625" style="1" customWidth="1"/>
    <col min="322" max="323" width="11.5546875" style="1" customWidth="1"/>
    <col min="324" max="324" width="11.44140625" style="1" customWidth="1"/>
    <col min="325" max="326" width="11.5546875" style="1" customWidth="1"/>
    <col min="327" max="334" width="11.44140625" style="1" customWidth="1"/>
    <col min="335" max="335" width="16.5546875" style="1" customWidth="1"/>
    <col min="336" max="343" width="11.44140625" style="1" customWidth="1"/>
    <col min="344" max="549" width="11.44140625" style="1"/>
    <col min="550" max="550" width="9.5546875" style="1" customWidth="1"/>
    <col min="551" max="551" width="18.88671875" style="1" customWidth="1"/>
    <col min="552" max="557" width="14.5546875" style="1" customWidth="1"/>
    <col min="558" max="560" width="16.44140625" style="1" customWidth="1"/>
    <col min="561" max="561" width="36.44140625" style="1" customWidth="1"/>
    <col min="562" max="562" width="34.33203125" style="1" customWidth="1"/>
    <col min="563" max="566" width="11.44140625" style="1" customWidth="1"/>
    <col min="567" max="576" width="11.5546875" style="1" customWidth="1"/>
    <col min="577" max="577" width="12.6640625" style="1" customWidth="1"/>
    <col min="578" max="579" width="11.5546875" style="1" customWidth="1"/>
    <col min="580" max="580" width="11.44140625" style="1" customWidth="1"/>
    <col min="581" max="582" width="11.5546875" style="1" customWidth="1"/>
    <col min="583" max="590" width="11.44140625" style="1" customWidth="1"/>
    <col min="591" max="591" width="16.5546875" style="1" customWidth="1"/>
    <col min="592" max="599" width="11.44140625" style="1" customWidth="1"/>
    <col min="600" max="805" width="11.44140625" style="1"/>
    <col min="806" max="806" width="9.5546875" style="1" customWidth="1"/>
    <col min="807" max="807" width="18.88671875" style="1" customWidth="1"/>
    <col min="808" max="813" width="14.5546875" style="1" customWidth="1"/>
    <col min="814" max="816" width="16.44140625" style="1" customWidth="1"/>
    <col min="817" max="817" width="36.44140625" style="1" customWidth="1"/>
    <col min="818" max="818" width="34.33203125" style="1" customWidth="1"/>
    <col min="819" max="822" width="11.44140625" style="1" customWidth="1"/>
    <col min="823" max="832" width="11.5546875" style="1" customWidth="1"/>
    <col min="833" max="833" width="12.6640625" style="1" customWidth="1"/>
    <col min="834" max="835" width="11.5546875" style="1" customWidth="1"/>
    <col min="836" max="836" width="11.44140625" style="1" customWidth="1"/>
    <col min="837" max="838" width="11.5546875" style="1" customWidth="1"/>
    <col min="839" max="846" width="11.44140625" style="1" customWidth="1"/>
    <col min="847" max="847" width="16.5546875" style="1" customWidth="1"/>
    <col min="848" max="855" width="11.44140625" style="1" customWidth="1"/>
    <col min="856" max="1061" width="11.44140625" style="1"/>
    <col min="1062" max="1062" width="9.5546875" style="1" customWidth="1"/>
    <col min="1063" max="1063" width="18.88671875" style="1" customWidth="1"/>
    <col min="1064" max="1069" width="14.5546875" style="1" customWidth="1"/>
    <col min="1070" max="1072" width="16.44140625" style="1" customWidth="1"/>
    <col min="1073" max="1073" width="36.44140625" style="1" customWidth="1"/>
    <col min="1074" max="1074" width="34.33203125" style="1" customWidth="1"/>
    <col min="1075" max="1078" width="11.44140625" style="1" customWidth="1"/>
    <col min="1079" max="1088" width="11.5546875" style="1" customWidth="1"/>
    <col min="1089" max="1089" width="12.6640625" style="1" customWidth="1"/>
    <col min="1090" max="1091" width="11.5546875" style="1" customWidth="1"/>
    <col min="1092" max="1092" width="11.44140625" style="1" customWidth="1"/>
    <col min="1093" max="1094" width="11.5546875" style="1" customWidth="1"/>
    <col min="1095" max="1102" width="11.44140625" style="1" customWidth="1"/>
    <col min="1103" max="1103" width="16.5546875" style="1" customWidth="1"/>
    <col min="1104" max="1111" width="11.44140625" style="1" customWidth="1"/>
    <col min="1112" max="1317" width="11.44140625" style="1"/>
    <col min="1318" max="1318" width="9.5546875" style="1" customWidth="1"/>
    <col min="1319" max="1319" width="18.88671875" style="1" customWidth="1"/>
    <col min="1320" max="1325" width="14.5546875" style="1" customWidth="1"/>
    <col min="1326" max="1328" width="16.44140625" style="1" customWidth="1"/>
    <col min="1329" max="1329" width="36.44140625" style="1" customWidth="1"/>
    <col min="1330" max="1330" width="34.33203125" style="1" customWidth="1"/>
    <col min="1331" max="1334" width="11.44140625" style="1" customWidth="1"/>
    <col min="1335" max="1344" width="11.5546875" style="1" customWidth="1"/>
    <col min="1345" max="1345" width="12.6640625" style="1" customWidth="1"/>
    <col min="1346" max="1347" width="11.5546875" style="1" customWidth="1"/>
    <col min="1348" max="1348" width="11.44140625" style="1" customWidth="1"/>
    <col min="1349" max="1350" width="11.5546875" style="1" customWidth="1"/>
    <col min="1351" max="1358" width="11.44140625" style="1" customWidth="1"/>
    <col min="1359" max="1359" width="16.5546875" style="1" customWidth="1"/>
    <col min="1360" max="1367" width="11.44140625" style="1" customWidth="1"/>
    <col min="1368" max="1573" width="11.44140625" style="1"/>
    <col min="1574" max="1574" width="9.5546875" style="1" customWidth="1"/>
    <col min="1575" max="1575" width="18.88671875" style="1" customWidth="1"/>
    <col min="1576" max="1581" width="14.5546875" style="1" customWidth="1"/>
    <col min="1582" max="1584" width="16.44140625" style="1" customWidth="1"/>
    <col min="1585" max="1585" width="36.44140625" style="1" customWidth="1"/>
    <col min="1586" max="1586" width="34.33203125" style="1" customWidth="1"/>
    <col min="1587" max="1590" width="11.44140625" style="1" customWidth="1"/>
    <col min="1591" max="1600" width="11.5546875" style="1" customWidth="1"/>
    <col min="1601" max="1601" width="12.6640625" style="1" customWidth="1"/>
    <col min="1602" max="1603" width="11.5546875" style="1" customWidth="1"/>
    <col min="1604" max="1604" width="11.44140625" style="1" customWidth="1"/>
    <col min="1605" max="1606" width="11.5546875" style="1" customWidth="1"/>
    <col min="1607" max="1614" width="11.44140625" style="1" customWidth="1"/>
    <col min="1615" max="1615" width="16.5546875" style="1" customWidth="1"/>
    <col min="1616" max="1623" width="11.44140625" style="1" customWidth="1"/>
    <col min="1624" max="1829" width="11.44140625" style="1"/>
    <col min="1830" max="1830" width="9.5546875" style="1" customWidth="1"/>
    <col min="1831" max="1831" width="18.88671875" style="1" customWidth="1"/>
    <col min="1832" max="1837" width="14.5546875" style="1" customWidth="1"/>
    <col min="1838" max="1840" width="16.44140625" style="1" customWidth="1"/>
    <col min="1841" max="1841" width="36.44140625" style="1" customWidth="1"/>
    <col min="1842" max="1842" width="34.33203125" style="1" customWidth="1"/>
    <col min="1843" max="1846" width="11.44140625" style="1" customWidth="1"/>
    <col min="1847" max="1856" width="11.5546875" style="1" customWidth="1"/>
    <col min="1857" max="1857" width="12.6640625" style="1" customWidth="1"/>
    <col min="1858" max="1859" width="11.5546875" style="1" customWidth="1"/>
    <col min="1860" max="1860" width="11.44140625" style="1" customWidth="1"/>
    <col min="1861" max="1862" width="11.5546875" style="1" customWidth="1"/>
    <col min="1863" max="1870" width="11.44140625" style="1" customWidth="1"/>
    <col min="1871" max="1871" width="16.5546875" style="1" customWidth="1"/>
    <col min="1872" max="1879" width="11.44140625" style="1" customWidth="1"/>
    <col min="1880" max="2085" width="11.44140625" style="1"/>
    <col min="2086" max="2086" width="9.5546875" style="1" customWidth="1"/>
    <col min="2087" max="2087" width="18.88671875" style="1" customWidth="1"/>
    <col min="2088" max="2093" width="14.5546875" style="1" customWidth="1"/>
    <col min="2094" max="2096" width="16.44140625" style="1" customWidth="1"/>
    <col min="2097" max="2097" width="36.44140625" style="1" customWidth="1"/>
    <col min="2098" max="2098" width="34.33203125" style="1" customWidth="1"/>
    <col min="2099" max="2102" width="11.44140625" style="1" customWidth="1"/>
    <col min="2103" max="2112" width="11.5546875" style="1" customWidth="1"/>
    <col min="2113" max="2113" width="12.6640625" style="1" customWidth="1"/>
    <col min="2114" max="2115" width="11.5546875" style="1" customWidth="1"/>
    <col min="2116" max="2116" width="11.44140625" style="1" customWidth="1"/>
    <col min="2117" max="2118" width="11.5546875" style="1" customWidth="1"/>
    <col min="2119" max="2126" width="11.44140625" style="1" customWidth="1"/>
    <col min="2127" max="2127" width="16.5546875" style="1" customWidth="1"/>
    <col min="2128" max="2135" width="11.44140625" style="1" customWidth="1"/>
    <col min="2136" max="2341" width="11.44140625" style="1"/>
    <col min="2342" max="2342" width="9.5546875" style="1" customWidth="1"/>
    <col min="2343" max="2343" width="18.88671875" style="1" customWidth="1"/>
    <col min="2344" max="2349" width="14.5546875" style="1" customWidth="1"/>
    <col min="2350" max="2352" width="16.44140625" style="1" customWidth="1"/>
    <col min="2353" max="2353" width="36.44140625" style="1" customWidth="1"/>
    <col min="2354" max="2354" width="34.33203125" style="1" customWidth="1"/>
    <col min="2355" max="2358" width="11.44140625" style="1" customWidth="1"/>
    <col min="2359" max="2368" width="11.5546875" style="1" customWidth="1"/>
    <col min="2369" max="2369" width="12.6640625" style="1" customWidth="1"/>
    <col min="2370" max="2371" width="11.5546875" style="1" customWidth="1"/>
    <col min="2372" max="2372" width="11.44140625" style="1" customWidth="1"/>
    <col min="2373" max="2374" width="11.5546875" style="1" customWidth="1"/>
    <col min="2375" max="2382" width="11.44140625" style="1" customWidth="1"/>
    <col min="2383" max="2383" width="16.5546875" style="1" customWidth="1"/>
    <col min="2384" max="2391" width="11.44140625" style="1" customWidth="1"/>
    <col min="2392" max="2597" width="11.44140625" style="1"/>
    <col min="2598" max="2598" width="9.5546875" style="1" customWidth="1"/>
    <col min="2599" max="2599" width="18.88671875" style="1" customWidth="1"/>
    <col min="2600" max="2605" width="14.5546875" style="1" customWidth="1"/>
    <col min="2606" max="2608" width="16.44140625" style="1" customWidth="1"/>
    <col min="2609" max="2609" width="36.44140625" style="1" customWidth="1"/>
    <col min="2610" max="2610" width="34.33203125" style="1" customWidth="1"/>
    <col min="2611" max="2614" width="11.44140625" style="1" customWidth="1"/>
    <col min="2615" max="2624" width="11.5546875" style="1" customWidth="1"/>
    <col min="2625" max="2625" width="12.6640625" style="1" customWidth="1"/>
    <col min="2626" max="2627" width="11.5546875" style="1" customWidth="1"/>
    <col min="2628" max="2628" width="11.44140625" style="1" customWidth="1"/>
    <col min="2629" max="2630" width="11.5546875" style="1" customWidth="1"/>
    <col min="2631" max="2638" width="11.44140625" style="1" customWidth="1"/>
    <col min="2639" max="2639" width="16.5546875" style="1" customWidth="1"/>
    <col min="2640" max="2647" width="11.44140625" style="1" customWidth="1"/>
    <col min="2648" max="2853" width="11.44140625" style="1"/>
    <col min="2854" max="2854" width="9.5546875" style="1" customWidth="1"/>
    <col min="2855" max="2855" width="18.88671875" style="1" customWidth="1"/>
    <col min="2856" max="2861" width="14.5546875" style="1" customWidth="1"/>
    <col min="2862" max="2864" width="16.44140625" style="1" customWidth="1"/>
    <col min="2865" max="2865" width="36.44140625" style="1" customWidth="1"/>
    <col min="2866" max="2866" width="34.33203125" style="1" customWidth="1"/>
    <col min="2867" max="2870" width="11.44140625" style="1" customWidth="1"/>
    <col min="2871" max="2880" width="11.5546875" style="1" customWidth="1"/>
    <col min="2881" max="2881" width="12.6640625" style="1" customWidth="1"/>
    <col min="2882" max="2883" width="11.5546875" style="1" customWidth="1"/>
    <col min="2884" max="2884" width="11.44140625" style="1" customWidth="1"/>
    <col min="2885" max="2886" width="11.5546875" style="1" customWidth="1"/>
    <col min="2887" max="2894" width="11.44140625" style="1" customWidth="1"/>
    <col min="2895" max="2895" width="16.5546875" style="1" customWidth="1"/>
    <col min="2896" max="2903" width="11.44140625" style="1" customWidth="1"/>
    <col min="2904" max="3109" width="11.44140625" style="1"/>
    <col min="3110" max="3110" width="9.5546875" style="1" customWidth="1"/>
    <col min="3111" max="3111" width="18.88671875" style="1" customWidth="1"/>
    <col min="3112" max="3117" width="14.5546875" style="1" customWidth="1"/>
    <col min="3118" max="3120" width="16.44140625" style="1" customWidth="1"/>
    <col min="3121" max="3121" width="36.44140625" style="1" customWidth="1"/>
    <col min="3122" max="3122" width="34.33203125" style="1" customWidth="1"/>
    <col min="3123" max="3126" width="11.44140625" style="1" customWidth="1"/>
    <col min="3127" max="3136" width="11.5546875" style="1" customWidth="1"/>
    <col min="3137" max="3137" width="12.6640625" style="1" customWidth="1"/>
    <col min="3138" max="3139" width="11.5546875" style="1" customWidth="1"/>
    <col min="3140" max="3140" width="11.44140625" style="1" customWidth="1"/>
    <col min="3141" max="3142" width="11.5546875" style="1" customWidth="1"/>
    <col min="3143" max="3150" width="11.44140625" style="1" customWidth="1"/>
    <col min="3151" max="3151" width="16.5546875" style="1" customWidth="1"/>
    <col min="3152" max="3159" width="11.44140625" style="1" customWidth="1"/>
    <col min="3160" max="3365" width="11.44140625" style="1"/>
    <col min="3366" max="3366" width="9.5546875" style="1" customWidth="1"/>
    <col min="3367" max="3367" width="18.88671875" style="1" customWidth="1"/>
    <col min="3368" max="3373" width="14.5546875" style="1" customWidth="1"/>
    <col min="3374" max="3376" width="16.44140625" style="1" customWidth="1"/>
    <col min="3377" max="3377" width="36.44140625" style="1" customWidth="1"/>
    <col min="3378" max="3378" width="34.33203125" style="1" customWidth="1"/>
    <col min="3379" max="3382" width="11.44140625" style="1" customWidth="1"/>
    <col min="3383" max="3392" width="11.5546875" style="1" customWidth="1"/>
    <col min="3393" max="3393" width="12.6640625" style="1" customWidth="1"/>
    <col min="3394" max="3395" width="11.5546875" style="1" customWidth="1"/>
    <col min="3396" max="3396" width="11.44140625" style="1" customWidth="1"/>
    <col min="3397" max="3398" width="11.5546875" style="1" customWidth="1"/>
    <col min="3399" max="3406" width="11.44140625" style="1" customWidth="1"/>
    <col min="3407" max="3407" width="16.5546875" style="1" customWidth="1"/>
    <col min="3408" max="3415" width="11.44140625" style="1" customWidth="1"/>
    <col min="3416" max="3621" width="11.44140625" style="1"/>
    <col min="3622" max="3622" width="9.5546875" style="1" customWidth="1"/>
    <col min="3623" max="3623" width="18.88671875" style="1" customWidth="1"/>
    <col min="3624" max="3629" width="14.5546875" style="1" customWidth="1"/>
    <col min="3630" max="3632" width="16.44140625" style="1" customWidth="1"/>
    <col min="3633" max="3633" width="36.44140625" style="1" customWidth="1"/>
    <col min="3634" max="3634" width="34.33203125" style="1" customWidth="1"/>
    <col min="3635" max="3638" width="11.44140625" style="1" customWidth="1"/>
    <col min="3639" max="3648" width="11.5546875" style="1" customWidth="1"/>
    <col min="3649" max="3649" width="12.6640625" style="1" customWidth="1"/>
    <col min="3650" max="3651" width="11.5546875" style="1" customWidth="1"/>
    <col min="3652" max="3652" width="11.44140625" style="1" customWidth="1"/>
    <col min="3653" max="3654" width="11.5546875" style="1" customWidth="1"/>
    <col min="3655" max="3662" width="11.44140625" style="1" customWidth="1"/>
    <col min="3663" max="3663" width="16.5546875" style="1" customWidth="1"/>
    <col min="3664" max="3671" width="11.44140625" style="1" customWidth="1"/>
    <col min="3672" max="3877" width="11.44140625" style="1"/>
    <col min="3878" max="3878" width="9.5546875" style="1" customWidth="1"/>
    <col min="3879" max="3879" width="18.88671875" style="1" customWidth="1"/>
    <col min="3880" max="3885" width="14.5546875" style="1" customWidth="1"/>
    <col min="3886" max="3888" width="16.44140625" style="1" customWidth="1"/>
    <col min="3889" max="3889" width="36.44140625" style="1" customWidth="1"/>
    <col min="3890" max="3890" width="34.33203125" style="1" customWidth="1"/>
    <col min="3891" max="3894" width="11.44140625" style="1" customWidth="1"/>
    <col min="3895" max="3904" width="11.5546875" style="1" customWidth="1"/>
    <col min="3905" max="3905" width="12.6640625" style="1" customWidth="1"/>
    <col min="3906" max="3907" width="11.5546875" style="1" customWidth="1"/>
    <col min="3908" max="3908" width="11.44140625" style="1" customWidth="1"/>
    <col min="3909" max="3910" width="11.5546875" style="1" customWidth="1"/>
    <col min="3911" max="3918" width="11.44140625" style="1" customWidth="1"/>
    <col min="3919" max="3919" width="16.5546875" style="1" customWidth="1"/>
    <col min="3920" max="3927" width="11.44140625" style="1" customWidth="1"/>
    <col min="3928" max="4133" width="11.44140625" style="1"/>
    <col min="4134" max="4134" width="9.5546875" style="1" customWidth="1"/>
    <col min="4135" max="4135" width="18.88671875" style="1" customWidth="1"/>
    <col min="4136" max="4141" width="14.5546875" style="1" customWidth="1"/>
    <col min="4142" max="4144" width="16.44140625" style="1" customWidth="1"/>
    <col min="4145" max="4145" width="36.44140625" style="1" customWidth="1"/>
    <col min="4146" max="4146" width="34.33203125" style="1" customWidth="1"/>
    <col min="4147" max="4150" width="11.44140625" style="1" customWidth="1"/>
    <col min="4151" max="4160" width="11.5546875" style="1" customWidth="1"/>
    <col min="4161" max="4161" width="12.6640625" style="1" customWidth="1"/>
    <col min="4162" max="4163" width="11.5546875" style="1" customWidth="1"/>
    <col min="4164" max="4164" width="11.44140625" style="1" customWidth="1"/>
    <col min="4165" max="4166" width="11.5546875" style="1" customWidth="1"/>
    <col min="4167" max="4174" width="11.44140625" style="1" customWidth="1"/>
    <col min="4175" max="4175" width="16.5546875" style="1" customWidth="1"/>
    <col min="4176" max="4183" width="11.44140625" style="1" customWidth="1"/>
    <col min="4184" max="4389" width="11.44140625" style="1"/>
    <col min="4390" max="4390" width="9.5546875" style="1" customWidth="1"/>
    <col min="4391" max="4391" width="18.88671875" style="1" customWidth="1"/>
    <col min="4392" max="4397" width="14.5546875" style="1" customWidth="1"/>
    <col min="4398" max="4400" width="16.44140625" style="1" customWidth="1"/>
    <col min="4401" max="4401" width="36.44140625" style="1" customWidth="1"/>
    <col min="4402" max="4402" width="34.33203125" style="1" customWidth="1"/>
    <col min="4403" max="4406" width="11.44140625" style="1" customWidth="1"/>
    <col min="4407" max="4416" width="11.5546875" style="1" customWidth="1"/>
    <col min="4417" max="4417" width="12.6640625" style="1" customWidth="1"/>
    <col min="4418" max="4419" width="11.5546875" style="1" customWidth="1"/>
    <col min="4420" max="4420" width="11.44140625" style="1" customWidth="1"/>
    <col min="4421" max="4422" width="11.5546875" style="1" customWidth="1"/>
    <col min="4423" max="4430" width="11.44140625" style="1" customWidth="1"/>
    <col min="4431" max="4431" width="16.5546875" style="1" customWidth="1"/>
    <col min="4432" max="4439" width="11.44140625" style="1" customWidth="1"/>
    <col min="4440" max="4645" width="11.44140625" style="1"/>
    <col min="4646" max="4646" width="9.5546875" style="1" customWidth="1"/>
    <col min="4647" max="4647" width="18.88671875" style="1" customWidth="1"/>
    <col min="4648" max="4653" width="14.5546875" style="1" customWidth="1"/>
    <col min="4654" max="4656" width="16.44140625" style="1" customWidth="1"/>
    <col min="4657" max="4657" width="36.44140625" style="1" customWidth="1"/>
    <col min="4658" max="4658" width="34.33203125" style="1" customWidth="1"/>
    <col min="4659" max="4662" width="11.44140625" style="1" customWidth="1"/>
    <col min="4663" max="4672" width="11.5546875" style="1" customWidth="1"/>
    <col min="4673" max="4673" width="12.6640625" style="1" customWidth="1"/>
    <col min="4674" max="4675" width="11.5546875" style="1" customWidth="1"/>
    <col min="4676" max="4676" width="11.44140625" style="1" customWidth="1"/>
    <col min="4677" max="4678" width="11.5546875" style="1" customWidth="1"/>
    <col min="4679" max="4686" width="11.44140625" style="1" customWidth="1"/>
    <col min="4687" max="4687" width="16.5546875" style="1" customWidth="1"/>
    <col min="4688" max="4695" width="11.44140625" style="1" customWidth="1"/>
    <col min="4696" max="4901" width="11.44140625" style="1"/>
    <col min="4902" max="4902" width="9.5546875" style="1" customWidth="1"/>
    <col min="4903" max="4903" width="18.88671875" style="1" customWidth="1"/>
    <col min="4904" max="4909" width="14.5546875" style="1" customWidth="1"/>
    <col min="4910" max="4912" width="16.44140625" style="1" customWidth="1"/>
    <col min="4913" max="4913" width="36.44140625" style="1" customWidth="1"/>
    <col min="4914" max="4914" width="34.33203125" style="1" customWidth="1"/>
    <col min="4915" max="4918" width="11.44140625" style="1" customWidth="1"/>
    <col min="4919" max="4928" width="11.5546875" style="1" customWidth="1"/>
    <col min="4929" max="4929" width="12.6640625" style="1" customWidth="1"/>
    <col min="4930" max="4931" width="11.5546875" style="1" customWidth="1"/>
    <col min="4932" max="4932" width="11.44140625" style="1" customWidth="1"/>
    <col min="4933" max="4934" width="11.5546875" style="1" customWidth="1"/>
    <col min="4935" max="4942" width="11.44140625" style="1" customWidth="1"/>
    <col min="4943" max="4943" width="16.5546875" style="1" customWidth="1"/>
    <col min="4944" max="4951" width="11.44140625" style="1" customWidth="1"/>
    <col min="4952" max="5157" width="11.44140625" style="1"/>
    <col min="5158" max="5158" width="9.5546875" style="1" customWidth="1"/>
    <col min="5159" max="5159" width="18.88671875" style="1" customWidth="1"/>
    <col min="5160" max="5165" width="14.5546875" style="1" customWidth="1"/>
    <col min="5166" max="5168" width="16.44140625" style="1" customWidth="1"/>
    <col min="5169" max="5169" width="36.44140625" style="1" customWidth="1"/>
    <col min="5170" max="5170" width="34.33203125" style="1" customWidth="1"/>
    <col min="5171" max="5174" width="11.44140625" style="1" customWidth="1"/>
    <col min="5175" max="5184" width="11.5546875" style="1" customWidth="1"/>
    <col min="5185" max="5185" width="12.6640625" style="1" customWidth="1"/>
    <col min="5186" max="5187" width="11.5546875" style="1" customWidth="1"/>
    <col min="5188" max="5188" width="11.44140625" style="1" customWidth="1"/>
    <col min="5189" max="5190" width="11.5546875" style="1" customWidth="1"/>
    <col min="5191" max="5198" width="11.44140625" style="1" customWidth="1"/>
    <col min="5199" max="5199" width="16.5546875" style="1" customWidth="1"/>
    <col min="5200" max="5207" width="11.44140625" style="1" customWidth="1"/>
    <col min="5208" max="5413" width="11.44140625" style="1"/>
    <col min="5414" max="5414" width="9.5546875" style="1" customWidth="1"/>
    <col min="5415" max="5415" width="18.88671875" style="1" customWidth="1"/>
    <col min="5416" max="5421" width="14.5546875" style="1" customWidth="1"/>
    <col min="5422" max="5424" width="16.44140625" style="1" customWidth="1"/>
    <col min="5425" max="5425" width="36.44140625" style="1" customWidth="1"/>
    <col min="5426" max="5426" width="34.33203125" style="1" customWidth="1"/>
    <col min="5427" max="5430" width="11.44140625" style="1" customWidth="1"/>
    <col min="5431" max="5440" width="11.5546875" style="1" customWidth="1"/>
    <col min="5441" max="5441" width="12.6640625" style="1" customWidth="1"/>
    <col min="5442" max="5443" width="11.5546875" style="1" customWidth="1"/>
    <col min="5444" max="5444" width="11.44140625" style="1" customWidth="1"/>
    <col min="5445" max="5446" width="11.5546875" style="1" customWidth="1"/>
    <col min="5447" max="5454" width="11.44140625" style="1" customWidth="1"/>
    <col min="5455" max="5455" width="16.5546875" style="1" customWidth="1"/>
    <col min="5456" max="5463" width="11.44140625" style="1" customWidth="1"/>
    <col min="5464" max="5669" width="11.44140625" style="1"/>
    <col min="5670" max="5670" width="9.5546875" style="1" customWidth="1"/>
    <col min="5671" max="5671" width="18.88671875" style="1" customWidth="1"/>
    <col min="5672" max="5677" width="14.5546875" style="1" customWidth="1"/>
    <col min="5678" max="5680" width="16.44140625" style="1" customWidth="1"/>
    <col min="5681" max="5681" width="36.44140625" style="1" customWidth="1"/>
    <col min="5682" max="5682" width="34.33203125" style="1" customWidth="1"/>
    <col min="5683" max="5686" width="11.44140625" style="1" customWidth="1"/>
    <col min="5687" max="5696" width="11.5546875" style="1" customWidth="1"/>
    <col min="5697" max="5697" width="12.6640625" style="1" customWidth="1"/>
    <col min="5698" max="5699" width="11.5546875" style="1" customWidth="1"/>
    <col min="5700" max="5700" width="11.44140625" style="1" customWidth="1"/>
    <col min="5701" max="5702" width="11.5546875" style="1" customWidth="1"/>
    <col min="5703" max="5710" width="11.44140625" style="1" customWidth="1"/>
    <col min="5711" max="5711" width="16.5546875" style="1" customWidth="1"/>
    <col min="5712" max="5719" width="11.44140625" style="1" customWidth="1"/>
    <col min="5720" max="5925" width="11.44140625" style="1"/>
    <col min="5926" max="5926" width="9.5546875" style="1" customWidth="1"/>
    <col min="5927" max="5927" width="18.88671875" style="1" customWidth="1"/>
    <col min="5928" max="5933" width="14.5546875" style="1" customWidth="1"/>
    <col min="5934" max="5936" width="16.44140625" style="1" customWidth="1"/>
    <col min="5937" max="5937" width="36.44140625" style="1" customWidth="1"/>
    <col min="5938" max="5938" width="34.33203125" style="1" customWidth="1"/>
    <col min="5939" max="5942" width="11.44140625" style="1" customWidth="1"/>
    <col min="5943" max="5952" width="11.5546875" style="1" customWidth="1"/>
    <col min="5953" max="5953" width="12.6640625" style="1" customWidth="1"/>
    <col min="5954" max="5955" width="11.5546875" style="1" customWidth="1"/>
    <col min="5956" max="5956" width="11.44140625" style="1" customWidth="1"/>
    <col min="5957" max="5958" width="11.5546875" style="1" customWidth="1"/>
    <col min="5959" max="5966" width="11.44140625" style="1" customWidth="1"/>
    <col min="5967" max="5967" width="16.5546875" style="1" customWidth="1"/>
    <col min="5968" max="5975" width="11.44140625" style="1" customWidth="1"/>
    <col min="5976" max="6181" width="11.44140625" style="1"/>
    <col min="6182" max="6182" width="9.5546875" style="1" customWidth="1"/>
    <col min="6183" max="6183" width="18.88671875" style="1" customWidth="1"/>
    <col min="6184" max="6189" width="14.5546875" style="1" customWidth="1"/>
    <col min="6190" max="6192" width="16.44140625" style="1" customWidth="1"/>
    <col min="6193" max="6193" width="36.44140625" style="1" customWidth="1"/>
    <col min="6194" max="6194" width="34.33203125" style="1" customWidth="1"/>
    <col min="6195" max="6198" width="11.44140625" style="1" customWidth="1"/>
    <col min="6199" max="6208" width="11.5546875" style="1" customWidth="1"/>
    <col min="6209" max="6209" width="12.6640625" style="1" customWidth="1"/>
    <col min="6210" max="6211" width="11.5546875" style="1" customWidth="1"/>
    <col min="6212" max="6212" width="11.44140625" style="1" customWidth="1"/>
    <col min="6213" max="6214" width="11.5546875" style="1" customWidth="1"/>
    <col min="6215" max="6222" width="11.44140625" style="1" customWidth="1"/>
    <col min="6223" max="6223" width="16.5546875" style="1" customWidth="1"/>
    <col min="6224" max="6231" width="11.44140625" style="1" customWidth="1"/>
    <col min="6232" max="6437" width="11.44140625" style="1"/>
    <col min="6438" max="6438" width="9.5546875" style="1" customWidth="1"/>
    <col min="6439" max="6439" width="18.88671875" style="1" customWidth="1"/>
    <col min="6440" max="6445" width="14.5546875" style="1" customWidth="1"/>
    <col min="6446" max="6448" width="16.44140625" style="1" customWidth="1"/>
    <col min="6449" max="6449" width="36.44140625" style="1" customWidth="1"/>
    <col min="6450" max="6450" width="34.33203125" style="1" customWidth="1"/>
    <col min="6451" max="6454" width="11.44140625" style="1" customWidth="1"/>
    <col min="6455" max="6464" width="11.5546875" style="1" customWidth="1"/>
    <col min="6465" max="6465" width="12.6640625" style="1" customWidth="1"/>
    <col min="6466" max="6467" width="11.5546875" style="1" customWidth="1"/>
    <col min="6468" max="6468" width="11.44140625" style="1" customWidth="1"/>
    <col min="6469" max="6470" width="11.5546875" style="1" customWidth="1"/>
    <col min="6471" max="6478" width="11.44140625" style="1" customWidth="1"/>
    <col min="6479" max="6479" width="16.5546875" style="1" customWidth="1"/>
    <col min="6480" max="6487" width="11.44140625" style="1" customWidth="1"/>
    <col min="6488" max="6693" width="11.44140625" style="1"/>
    <col min="6694" max="6694" width="9.5546875" style="1" customWidth="1"/>
    <col min="6695" max="6695" width="18.88671875" style="1" customWidth="1"/>
    <col min="6696" max="6701" width="14.5546875" style="1" customWidth="1"/>
    <col min="6702" max="6704" width="16.44140625" style="1" customWidth="1"/>
    <col min="6705" max="6705" width="36.44140625" style="1" customWidth="1"/>
    <col min="6706" max="6706" width="34.33203125" style="1" customWidth="1"/>
    <col min="6707" max="6710" width="11.44140625" style="1" customWidth="1"/>
    <col min="6711" max="6720" width="11.5546875" style="1" customWidth="1"/>
    <col min="6721" max="6721" width="12.6640625" style="1" customWidth="1"/>
    <col min="6722" max="6723" width="11.5546875" style="1" customWidth="1"/>
    <col min="6724" max="6724" width="11.44140625" style="1" customWidth="1"/>
    <col min="6725" max="6726" width="11.5546875" style="1" customWidth="1"/>
    <col min="6727" max="6734" width="11.44140625" style="1" customWidth="1"/>
    <col min="6735" max="6735" width="16.5546875" style="1" customWidth="1"/>
    <col min="6736" max="6743" width="11.44140625" style="1" customWidth="1"/>
    <col min="6744" max="6949" width="11.44140625" style="1"/>
    <col min="6950" max="6950" width="9.5546875" style="1" customWidth="1"/>
    <col min="6951" max="6951" width="18.88671875" style="1" customWidth="1"/>
    <col min="6952" max="6957" width="14.5546875" style="1" customWidth="1"/>
    <col min="6958" max="6960" width="16.44140625" style="1" customWidth="1"/>
    <col min="6961" max="6961" width="36.44140625" style="1" customWidth="1"/>
    <col min="6962" max="6962" width="34.33203125" style="1" customWidth="1"/>
    <col min="6963" max="6966" width="11.44140625" style="1" customWidth="1"/>
    <col min="6967" max="6976" width="11.5546875" style="1" customWidth="1"/>
    <col min="6977" max="6977" width="12.6640625" style="1" customWidth="1"/>
    <col min="6978" max="6979" width="11.5546875" style="1" customWidth="1"/>
    <col min="6980" max="6980" width="11.44140625" style="1" customWidth="1"/>
    <col min="6981" max="6982" width="11.5546875" style="1" customWidth="1"/>
    <col min="6983" max="6990" width="11.44140625" style="1" customWidth="1"/>
    <col min="6991" max="6991" width="16.5546875" style="1" customWidth="1"/>
    <col min="6992" max="6999" width="11.44140625" style="1" customWidth="1"/>
    <col min="7000" max="7205" width="11.44140625" style="1"/>
    <col min="7206" max="7206" width="9.5546875" style="1" customWidth="1"/>
    <col min="7207" max="7207" width="18.88671875" style="1" customWidth="1"/>
    <col min="7208" max="7213" width="14.5546875" style="1" customWidth="1"/>
    <col min="7214" max="7216" width="16.44140625" style="1" customWidth="1"/>
    <col min="7217" max="7217" width="36.44140625" style="1" customWidth="1"/>
    <col min="7218" max="7218" width="34.33203125" style="1" customWidth="1"/>
    <col min="7219" max="7222" width="11.44140625" style="1" customWidth="1"/>
    <col min="7223" max="7232" width="11.5546875" style="1" customWidth="1"/>
    <col min="7233" max="7233" width="12.6640625" style="1" customWidth="1"/>
    <col min="7234" max="7235" width="11.5546875" style="1" customWidth="1"/>
    <col min="7236" max="7236" width="11.44140625" style="1" customWidth="1"/>
    <col min="7237" max="7238" width="11.5546875" style="1" customWidth="1"/>
    <col min="7239" max="7246" width="11.44140625" style="1" customWidth="1"/>
    <col min="7247" max="7247" width="16.5546875" style="1" customWidth="1"/>
    <col min="7248" max="7255" width="11.44140625" style="1" customWidth="1"/>
    <col min="7256" max="7461" width="11.44140625" style="1"/>
    <col min="7462" max="7462" width="9.5546875" style="1" customWidth="1"/>
    <col min="7463" max="7463" width="18.88671875" style="1" customWidth="1"/>
    <col min="7464" max="7469" width="14.5546875" style="1" customWidth="1"/>
    <col min="7470" max="7472" width="16.44140625" style="1" customWidth="1"/>
    <col min="7473" max="7473" width="36.44140625" style="1" customWidth="1"/>
    <col min="7474" max="7474" width="34.33203125" style="1" customWidth="1"/>
    <col min="7475" max="7478" width="11.44140625" style="1" customWidth="1"/>
    <col min="7479" max="7488" width="11.5546875" style="1" customWidth="1"/>
    <col min="7489" max="7489" width="12.6640625" style="1" customWidth="1"/>
    <col min="7490" max="7491" width="11.5546875" style="1" customWidth="1"/>
    <col min="7492" max="7492" width="11.44140625" style="1" customWidth="1"/>
    <col min="7493" max="7494" width="11.5546875" style="1" customWidth="1"/>
    <col min="7495" max="7502" width="11.44140625" style="1" customWidth="1"/>
    <col min="7503" max="7503" width="16.5546875" style="1" customWidth="1"/>
    <col min="7504" max="7511" width="11.44140625" style="1" customWidth="1"/>
    <col min="7512" max="7717" width="11.44140625" style="1"/>
    <col min="7718" max="7718" width="9.5546875" style="1" customWidth="1"/>
    <col min="7719" max="7719" width="18.88671875" style="1" customWidth="1"/>
    <col min="7720" max="7725" width="14.5546875" style="1" customWidth="1"/>
    <col min="7726" max="7728" width="16.44140625" style="1" customWidth="1"/>
    <col min="7729" max="7729" width="36.44140625" style="1" customWidth="1"/>
    <col min="7730" max="7730" width="34.33203125" style="1" customWidth="1"/>
    <col min="7731" max="7734" width="11.44140625" style="1" customWidth="1"/>
    <col min="7735" max="7744" width="11.5546875" style="1" customWidth="1"/>
    <col min="7745" max="7745" width="12.6640625" style="1" customWidth="1"/>
    <col min="7746" max="7747" width="11.5546875" style="1" customWidth="1"/>
    <col min="7748" max="7748" width="11.44140625" style="1" customWidth="1"/>
    <col min="7749" max="7750" width="11.5546875" style="1" customWidth="1"/>
    <col min="7751" max="7758" width="11.44140625" style="1" customWidth="1"/>
    <col min="7759" max="7759" width="16.5546875" style="1" customWidth="1"/>
    <col min="7760" max="7767" width="11.44140625" style="1" customWidth="1"/>
    <col min="7768" max="7973" width="11.44140625" style="1"/>
    <col min="7974" max="7974" width="9.5546875" style="1" customWidth="1"/>
    <col min="7975" max="7975" width="18.88671875" style="1" customWidth="1"/>
    <col min="7976" max="7981" width="14.5546875" style="1" customWidth="1"/>
    <col min="7982" max="7984" width="16.44140625" style="1" customWidth="1"/>
    <col min="7985" max="7985" width="36.44140625" style="1" customWidth="1"/>
    <col min="7986" max="7986" width="34.33203125" style="1" customWidth="1"/>
    <col min="7987" max="7990" width="11.44140625" style="1" customWidth="1"/>
    <col min="7991" max="8000" width="11.5546875" style="1" customWidth="1"/>
    <col min="8001" max="8001" width="12.6640625" style="1" customWidth="1"/>
    <col min="8002" max="8003" width="11.5546875" style="1" customWidth="1"/>
    <col min="8004" max="8004" width="11.44140625" style="1" customWidth="1"/>
    <col min="8005" max="8006" width="11.5546875" style="1" customWidth="1"/>
    <col min="8007" max="8014" width="11.44140625" style="1" customWidth="1"/>
    <col min="8015" max="8015" width="16.5546875" style="1" customWidth="1"/>
    <col min="8016" max="8023" width="11.44140625" style="1" customWidth="1"/>
    <col min="8024" max="8229" width="11.44140625" style="1"/>
    <col min="8230" max="8230" width="9.5546875" style="1" customWidth="1"/>
    <col min="8231" max="8231" width="18.88671875" style="1" customWidth="1"/>
    <col min="8232" max="8237" width="14.5546875" style="1" customWidth="1"/>
    <col min="8238" max="8240" width="16.44140625" style="1" customWidth="1"/>
    <col min="8241" max="8241" width="36.44140625" style="1" customWidth="1"/>
    <col min="8242" max="8242" width="34.33203125" style="1" customWidth="1"/>
    <col min="8243" max="8246" width="11.44140625" style="1" customWidth="1"/>
    <col min="8247" max="8256" width="11.5546875" style="1" customWidth="1"/>
    <col min="8257" max="8257" width="12.6640625" style="1" customWidth="1"/>
    <col min="8258" max="8259" width="11.5546875" style="1" customWidth="1"/>
    <col min="8260" max="8260" width="11.44140625" style="1" customWidth="1"/>
    <col min="8261" max="8262" width="11.5546875" style="1" customWidth="1"/>
    <col min="8263" max="8270" width="11.44140625" style="1" customWidth="1"/>
    <col min="8271" max="8271" width="16.5546875" style="1" customWidth="1"/>
    <col min="8272" max="8279" width="11.44140625" style="1" customWidth="1"/>
    <col min="8280" max="8485" width="11.44140625" style="1"/>
    <col min="8486" max="8486" width="9.5546875" style="1" customWidth="1"/>
    <col min="8487" max="8487" width="18.88671875" style="1" customWidth="1"/>
    <col min="8488" max="8493" width="14.5546875" style="1" customWidth="1"/>
    <col min="8494" max="8496" width="16.44140625" style="1" customWidth="1"/>
    <col min="8497" max="8497" width="36.44140625" style="1" customWidth="1"/>
    <col min="8498" max="8498" width="34.33203125" style="1" customWidth="1"/>
    <col min="8499" max="8502" width="11.44140625" style="1" customWidth="1"/>
    <col min="8503" max="8512" width="11.5546875" style="1" customWidth="1"/>
    <col min="8513" max="8513" width="12.6640625" style="1" customWidth="1"/>
    <col min="8514" max="8515" width="11.5546875" style="1" customWidth="1"/>
    <col min="8516" max="8516" width="11.44140625" style="1" customWidth="1"/>
    <col min="8517" max="8518" width="11.5546875" style="1" customWidth="1"/>
    <col min="8519" max="8526" width="11.44140625" style="1" customWidth="1"/>
    <col min="8527" max="8527" width="16.5546875" style="1" customWidth="1"/>
    <col min="8528" max="8535" width="11.44140625" style="1" customWidth="1"/>
    <col min="8536" max="8741" width="11.44140625" style="1"/>
    <col min="8742" max="8742" width="9.5546875" style="1" customWidth="1"/>
    <col min="8743" max="8743" width="18.88671875" style="1" customWidth="1"/>
    <col min="8744" max="8749" width="14.5546875" style="1" customWidth="1"/>
    <col min="8750" max="8752" width="16.44140625" style="1" customWidth="1"/>
    <col min="8753" max="8753" width="36.44140625" style="1" customWidth="1"/>
    <col min="8754" max="8754" width="34.33203125" style="1" customWidth="1"/>
    <col min="8755" max="8758" width="11.44140625" style="1" customWidth="1"/>
    <col min="8759" max="8768" width="11.5546875" style="1" customWidth="1"/>
    <col min="8769" max="8769" width="12.6640625" style="1" customWidth="1"/>
    <col min="8770" max="8771" width="11.5546875" style="1" customWidth="1"/>
    <col min="8772" max="8772" width="11.44140625" style="1" customWidth="1"/>
    <col min="8773" max="8774" width="11.5546875" style="1" customWidth="1"/>
    <col min="8775" max="8782" width="11.44140625" style="1" customWidth="1"/>
    <col min="8783" max="8783" width="16.5546875" style="1" customWidth="1"/>
    <col min="8784" max="8791" width="11.44140625" style="1" customWidth="1"/>
    <col min="8792" max="8997" width="11.44140625" style="1"/>
    <col min="8998" max="8998" width="9.5546875" style="1" customWidth="1"/>
    <col min="8999" max="8999" width="18.88671875" style="1" customWidth="1"/>
    <col min="9000" max="9005" width="14.5546875" style="1" customWidth="1"/>
    <col min="9006" max="9008" width="16.44140625" style="1" customWidth="1"/>
    <col min="9009" max="9009" width="36.44140625" style="1" customWidth="1"/>
    <col min="9010" max="9010" width="34.33203125" style="1" customWidth="1"/>
    <col min="9011" max="9014" width="11.44140625" style="1" customWidth="1"/>
    <col min="9015" max="9024" width="11.5546875" style="1" customWidth="1"/>
    <col min="9025" max="9025" width="12.6640625" style="1" customWidth="1"/>
    <col min="9026" max="9027" width="11.5546875" style="1" customWidth="1"/>
    <col min="9028" max="9028" width="11.44140625" style="1" customWidth="1"/>
    <col min="9029" max="9030" width="11.5546875" style="1" customWidth="1"/>
    <col min="9031" max="9038" width="11.44140625" style="1" customWidth="1"/>
    <col min="9039" max="9039" width="16.5546875" style="1" customWidth="1"/>
    <col min="9040" max="9047" width="11.44140625" style="1" customWidth="1"/>
    <col min="9048" max="9253" width="11.44140625" style="1"/>
    <col min="9254" max="9254" width="9.5546875" style="1" customWidth="1"/>
    <col min="9255" max="9255" width="18.88671875" style="1" customWidth="1"/>
    <col min="9256" max="9261" width="14.5546875" style="1" customWidth="1"/>
    <col min="9262" max="9264" width="16.44140625" style="1" customWidth="1"/>
    <col min="9265" max="9265" width="36.44140625" style="1" customWidth="1"/>
    <col min="9266" max="9266" width="34.33203125" style="1" customWidth="1"/>
    <col min="9267" max="9270" width="11.44140625" style="1" customWidth="1"/>
    <col min="9271" max="9280" width="11.5546875" style="1" customWidth="1"/>
    <col min="9281" max="9281" width="12.6640625" style="1" customWidth="1"/>
    <col min="9282" max="9283" width="11.5546875" style="1" customWidth="1"/>
    <col min="9284" max="9284" width="11.44140625" style="1" customWidth="1"/>
    <col min="9285" max="9286" width="11.5546875" style="1" customWidth="1"/>
    <col min="9287" max="9294" width="11.44140625" style="1" customWidth="1"/>
    <col min="9295" max="9295" width="16.5546875" style="1" customWidth="1"/>
    <col min="9296" max="9303" width="11.44140625" style="1" customWidth="1"/>
    <col min="9304" max="9509" width="11.44140625" style="1"/>
    <col min="9510" max="9510" width="9.5546875" style="1" customWidth="1"/>
    <col min="9511" max="9511" width="18.88671875" style="1" customWidth="1"/>
    <col min="9512" max="9517" width="14.5546875" style="1" customWidth="1"/>
    <col min="9518" max="9520" width="16.44140625" style="1" customWidth="1"/>
    <col min="9521" max="9521" width="36.44140625" style="1" customWidth="1"/>
    <col min="9522" max="9522" width="34.33203125" style="1" customWidth="1"/>
    <col min="9523" max="9526" width="11.44140625" style="1" customWidth="1"/>
    <col min="9527" max="9536" width="11.5546875" style="1" customWidth="1"/>
    <col min="9537" max="9537" width="12.6640625" style="1" customWidth="1"/>
    <col min="9538" max="9539" width="11.5546875" style="1" customWidth="1"/>
    <col min="9540" max="9540" width="11.44140625" style="1" customWidth="1"/>
    <col min="9541" max="9542" width="11.5546875" style="1" customWidth="1"/>
    <col min="9543" max="9550" width="11.44140625" style="1" customWidth="1"/>
    <col min="9551" max="9551" width="16.5546875" style="1" customWidth="1"/>
    <col min="9552" max="9559" width="11.44140625" style="1" customWidth="1"/>
    <col min="9560" max="9765" width="11.44140625" style="1"/>
    <col min="9766" max="9766" width="9.5546875" style="1" customWidth="1"/>
    <col min="9767" max="9767" width="18.88671875" style="1" customWidth="1"/>
    <col min="9768" max="9773" width="14.5546875" style="1" customWidth="1"/>
    <col min="9774" max="9776" width="16.44140625" style="1" customWidth="1"/>
    <col min="9777" max="9777" width="36.44140625" style="1" customWidth="1"/>
    <col min="9778" max="9778" width="34.33203125" style="1" customWidth="1"/>
    <col min="9779" max="9782" width="11.44140625" style="1" customWidth="1"/>
    <col min="9783" max="9792" width="11.5546875" style="1" customWidth="1"/>
    <col min="9793" max="9793" width="12.6640625" style="1" customWidth="1"/>
    <col min="9794" max="9795" width="11.5546875" style="1" customWidth="1"/>
    <col min="9796" max="9796" width="11.44140625" style="1" customWidth="1"/>
    <col min="9797" max="9798" width="11.5546875" style="1" customWidth="1"/>
    <col min="9799" max="9806" width="11.44140625" style="1" customWidth="1"/>
    <col min="9807" max="9807" width="16.5546875" style="1" customWidth="1"/>
    <col min="9808" max="9815" width="11.44140625" style="1" customWidth="1"/>
    <col min="9816" max="10021" width="11.44140625" style="1"/>
    <col min="10022" max="10022" width="9.5546875" style="1" customWidth="1"/>
    <col min="10023" max="10023" width="18.88671875" style="1" customWidth="1"/>
    <col min="10024" max="10029" width="14.5546875" style="1" customWidth="1"/>
    <col min="10030" max="10032" width="16.44140625" style="1" customWidth="1"/>
    <col min="10033" max="10033" width="36.44140625" style="1" customWidth="1"/>
    <col min="10034" max="10034" width="34.33203125" style="1" customWidth="1"/>
    <col min="10035" max="10038" width="11.44140625" style="1" customWidth="1"/>
    <col min="10039" max="10048" width="11.5546875" style="1" customWidth="1"/>
    <col min="10049" max="10049" width="12.6640625" style="1" customWidth="1"/>
    <col min="10050" max="10051" width="11.5546875" style="1" customWidth="1"/>
    <col min="10052" max="10052" width="11.44140625" style="1" customWidth="1"/>
    <col min="10053" max="10054" width="11.5546875" style="1" customWidth="1"/>
    <col min="10055" max="10062" width="11.44140625" style="1" customWidth="1"/>
    <col min="10063" max="10063" width="16.5546875" style="1" customWidth="1"/>
    <col min="10064" max="10071" width="11.44140625" style="1" customWidth="1"/>
    <col min="10072" max="10277" width="11.44140625" style="1"/>
    <col min="10278" max="10278" width="9.5546875" style="1" customWidth="1"/>
    <col min="10279" max="10279" width="18.88671875" style="1" customWidth="1"/>
    <col min="10280" max="10285" width="14.5546875" style="1" customWidth="1"/>
    <col min="10286" max="10288" width="16.44140625" style="1" customWidth="1"/>
    <col min="10289" max="10289" width="36.44140625" style="1" customWidth="1"/>
    <col min="10290" max="10290" width="34.33203125" style="1" customWidth="1"/>
    <col min="10291" max="10294" width="11.44140625" style="1" customWidth="1"/>
    <col min="10295" max="10304" width="11.5546875" style="1" customWidth="1"/>
    <col min="10305" max="10305" width="12.6640625" style="1" customWidth="1"/>
    <col min="10306" max="10307" width="11.5546875" style="1" customWidth="1"/>
    <col min="10308" max="10308" width="11.44140625" style="1" customWidth="1"/>
    <col min="10309" max="10310" width="11.5546875" style="1" customWidth="1"/>
    <col min="10311" max="10318" width="11.44140625" style="1" customWidth="1"/>
    <col min="10319" max="10319" width="16.5546875" style="1" customWidth="1"/>
    <col min="10320" max="10327" width="11.44140625" style="1" customWidth="1"/>
    <col min="10328" max="10533" width="11.44140625" style="1"/>
    <col min="10534" max="10534" width="9.5546875" style="1" customWidth="1"/>
    <col min="10535" max="10535" width="18.88671875" style="1" customWidth="1"/>
    <col min="10536" max="10541" width="14.5546875" style="1" customWidth="1"/>
    <col min="10542" max="10544" width="16.44140625" style="1" customWidth="1"/>
    <col min="10545" max="10545" width="36.44140625" style="1" customWidth="1"/>
    <col min="10546" max="10546" width="34.33203125" style="1" customWidth="1"/>
    <col min="10547" max="10550" width="11.44140625" style="1" customWidth="1"/>
    <col min="10551" max="10560" width="11.5546875" style="1" customWidth="1"/>
    <col min="10561" max="10561" width="12.6640625" style="1" customWidth="1"/>
    <col min="10562" max="10563" width="11.5546875" style="1" customWidth="1"/>
    <col min="10564" max="10564" width="11.44140625" style="1" customWidth="1"/>
    <col min="10565" max="10566" width="11.5546875" style="1" customWidth="1"/>
    <col min="10567" max="10574" width="11.44140625" style="1" customWidth="1"/>
    <col min="10575" max="10575" width="16.5546875" style="1" customWidth="1"/>
    <col min="10576" max="10583" width="11.44140625" style="1" customWidth="1"/>
    <col min="10584" max="10789" width="11.44140625" style="1"/>
    <col min="10790" max="10790" width="9.5546875" style="1" customWidth="1"/>
    <col min="10791" max="10791" width="18.88671875" style="1" customWidth="1"/>
    <col min="10792" max="10797" width="14.5546875" style="1" customWidth="1"/>
    <col min="10798" max="10800" width="16.44140625" style="1" customWidth="1"/>
    <col min="10801" max="10801" width="36.44140625" style="1" customWidth="1"/>
    <col min="10802" max="10802" width="34.33203125" style="1" customWidth="1"/>
    <col min="10803" max="10806" width="11.44140625" style="1" customWidth="1"/>
    <col min="10807" max="10816" width="11.5546875" style="1" customWidth="1"/>
    <col min="10817" max="10817" width="12.6640625" style="1" customWidth="1"/>
    <col min="10818" max="10819" width="11.5546875" style="1" customWidth="1"/>
    <col min="10820" max="10820" width="11.44140625" style="1" customWidth="1"/>
    <col min="10821" max="10822" width="11.5546875" style="1" customWidth="1"/>
    <col min="10823" max="10830" width="11.44140625" style="1" customWidth="1"/>
    <col min="10831" max="10831" width="16.5546875" style="1" customWidth="1"/>
    <col min="10832" max="10839" width="11.44140625" style="1" customWidth="1"/>
    <col min="10840" max="11045" width="11.44140625" style="1"/>
    <col min="11046" max="11046" width="9.5546875" style="1" customWidth="1"/>
    <col min="11047" max="11047" width="18.88671875" style="1" customWidth="1"/>
    <col min="11048" max="11053" width="14.5546875" style="1" customWidth="1"/>
    <col min="11054" max="11056" width="16.44140625" style="1" customWidth="1"/>
    <col min="11057" max="11057" width="36.44140625" style="1" customWidth="1"/>
    <col min="11058" max="11058" width="34.33203125" style="1" customWidth="1"/>
    <col min="11059" max="11062" width="11.44140625" style="1" customWidth="1"/>
    <col min="11063" max="11072" width="11.5546875" style="1" customWidth="1"/>
    <col min="11073" max="11073" width="12.6640625" style="1" customWidth="1"/>
    <col min="11074" max="11075" width="11.5546875" style="1" customWidth="1"/>
    <col min="11076" max="11076" width="11.44140625" style="1" customWidth="1"/>
    <col min="11077" max="11078" width="11.5546875" style="1" customWidth="1"/>
    <col min="11079" max="11086" width="11.44140625" style="1" customWidth="1"/>
    <col min="11087" max="11087" width="16.5546875" style="1" customWidth="1"/>
    <col min="11088" max="11095" width="11.44140625" style="1" customWidth="1"/>
    <col min="11096" max="11301" width="11.44140625" style="1"/>
    <col min="11302" max="11302" width="9.5546875" style="1" customWidth="1"/>
    <col min="11303" max="11303" width="18.88671875" style="1" customWidth="1"/>
    <col min="11304" max="11309" width="14.5546875" style="1" customWidth="1"/>
    <col min="11310" max="11312" width="16.44140625" style="1" customWidth="1"/>
    <col min="11313" max="11313" width="36.44140625" style="1" customWidth="1"/>
    <col min="11314" max="11314" width="34.33203125" style="1" customWidth="1"/>
    <col min="11315" max="11318" width="11.44140625" style="1" customWidth="1"/>
    <col min="11319" max="11328" width="11.5546875" style="1" customWidth="1"/>
    <col min="11329" max="11329" width="12.6640625" style="1" customWidth="1"/>
    <col min="11330" max="11331" width="11.5546875" style="1" customWidth="1"/>
    <col min="11332" max="11332" width="11.44140625" style="1" customWidth="1"/>
    <col min="11333" max="11334" width="11.5546875" style="1" customWidth="1"/>
    <col min="11335" max="11342" width="11.44140625" style="1" customWidth="1"/>
    <col min="11343" max="11343" width="16.5546875" style="1" customWidth="1"/>
    <col min="11344" max="11351" width="11.44140625" style="1" customWidth="1"/>
    <col min="11352" max="11557" width="11.44140625" style="1"/>
    <col min="11558" max="11558" width="9.5546875" style="1" customWidth="1"/>
    <col min="11559" max="11559" width="18.88671875" style="1" customWidth="1"/>
    <col min="11560" max="11565" width="14.5546875" style="1" customWidth="1"/>
    <col min="11566" max="11568" width="16.44140625" style="1" customWidth="1"/>
    <col min="11569" max="11569" width="36.44140625" style="1" customWidth="1"/>
    <col min="11570" max="11570" width="34.33203125" style="1" customWidth="1"/>
    <col min="11571" max="11574" width="11.44140625" style="1" customWidth="1"/>
    <col min="11575" max="11584" width="11.5546875" style="1" customWidth="1"/>
    <col min="11585" max="11585" width="12.6640625" style="1" customWidth="1"/>
    <col min="11586" max="11587" width="11.5546875" style="1" customWidth="1"/>
    <col min="11588" max="11588" width="11.44140625" style="1" customWidth="1"/>
    <col min="11589" max="11590" width="11.5546875" style="1" customWidth="1"/>
    <col min="11591" max="11598" width="11.44140625" style="1" customWidth="1"/>
    <col min="11599" max="11599" width="16.5546875" style="1" customWidth="1"/>
    <col min="11600" max="11607" width="11.44140625" style="1" customWidth="1"/>
    <col min="11608" max="11813" width="11.44140625" style="1"/>
    <col min="11814" max="11814" width="9.5546875" style="1" customWidth="1"/>
    <col min="11815" max="11815" width="18.88671875" style="1" customWidth="1"/>
    <col min="11816" max="11821" width="14.5546875" style="1" customWidth="1"/>
    <col min="11822" max="11824" width="16.44140625" style="1" customWidth="1"/>
    <col min="11825" max="11825" width="36.44140625" style="1" customWidth="1"/>
    <col min="11826" max="11826" width="34.33203125" style="1" customWidth="1"/>
    <col min="11827" max="11830" width="11.44140625" style="1" customWidth="1"/>
    <col min="11831" max="11840" width="11.5546875" style="1" customWidth="1"/>
    <col min="11841" max="11841" width="12.6640625" style="1" customWidth="1"/>
    <col min="11842" max="11843" width="11.5546875" style="1" customWidth="1"/>
    <col min="11844" max="11844" width="11.44140625" style="1" customWidth="1"/>
    <col min="11845" max="11846" width="11.5546875" style="1" customWidth="1"/>
    <col min="11847" max="11854" width="11.44140625" style="1" customWidth="1"/>
    <col min="11855" max="11855" width="16.5546875" style="1" customWidth="1"/>
    <col min="11856" max="11863" width="11.44140625" style="1" customWidth="1"/>
    <col min="11864" max="12069" width="11.44140625" style="1"/>
    <col min="12070" max="12070" width="9.5546875" style="1" customWidth="1"/>
    <col min="12071" max="12071" width="18.88671875" style="1" customWidth="1"/>
    <col min="12072" max="12077" width="14.5546875" style="1" customWidth="1"/>
    <col min="12078" max="12080" width="16.44140625" style="1" customWidth="1"/>
    <col min="12081" max="12081" width="36.44140625" style="1" customWidth="1"/>
    <col min="12082" max="12082" width="34.33203125" style="1" customWidth="1"/>
    <col min="12083" max="12086" width="11.44140625" style="1" customWidth="1"/>
    <col min="12087" max="12096" width="11.5546875" style="1" customWidth="1"/>
    <col min="12097" max="12097" width="12.6640625" style="1" customWidth="1"/>
    <col min="12098" max="12099" width="11.5546875" style="1" customWidth="1"/>
    <col min="12100" max="12100" width="11.44140625" style="1" customWidth="1"/>
    <col min="12101" max="12102" width="11.5546875" style="1" customWidth="1"/>
    <col min="12103" max="12110" width="11.44140625" style="1" customWidth="1"/>
    <col min="12111" max="12111" width="16.5546875" style="1" customWidth="1"/>
    <col min="12112" max="12119" width="11.44140625" style="1" customWidth="1"/>
    <col min="12120" max="12325" width="11.44140625" style="1"/>
    <col min="12326" max="12326" width="9.5546875" style="1" customWidth="1"/>
    <col min="12327" max="12327" width="18.88671875" style="1" customWidth="1"/>
    <col min="12328" max="12333" width="14.5546875" style="1" customWidth="1"/>
    <col min="12334" max="12336" width="16.44140625" style="1" customWidth="1"/>
    <col min="12337" max="12337" width="36.44140625" style="1" customWidth="1"/>
    <col min="12338" max="12338" width="34.33203125" style="1" customWidth="1"/>
    <col min="12339" max="12342" width="11.44140625" style="1" customWidth="1"/>
    <col min="12343" max="12352" width="11.5546875" style="1" customWidth="1"/>
    <col min="12353" max="12353" width="12.6640625" style="1" customWidth="1"/>
    <col min="12354" max="12355" width="11.5546875" style="1" customWidth="1"/>
    <col min="12356" max="12356" width="11.44140625" style="1" customWidth="1"/>
    <col min="12357" max="12358" width="11.5546875" style="1" customWidth="1"/>
    <col min="12359" max="12366" width="11.44140625" style="1" customWidth="1"/>
    <col min="12367" max="12367" width="16.5546875" style="1" customWidth="1"/>
    <col min="12368" max="12375" width="11.44140625" style="1" customWidth="1"/>
    <col min="12376" max="12581" width="11.44140625" style="1"/>
    <col min="12582" max="12582" width="9.5546875" style="1" customWidth="1"/>
    <col min="12583" max="12583" width="18.88671875" style="1" customWidth="1"/>
    <col min="12584" max="12589" width="14.5546875" style="1" customWidth="1"/>
    <col min="12590" max="12592" width="16.44140625" style="1" customWidth="1"/>
    <col min="12593" max="12593" width="36.44140625" style="1" customWidth="1"/>
    <col min="12594" max="12594" width="34.33203125" style="1" customWidth="1"/>
    <col min="12595" max="12598" width="11.44140625" style="1" customWidth="1"/>
    <col min="12599" max="12608" width="11.5546875" style="1" customWidth="1"/>
    <col min="12609" max="12609" width="12.6640625" style="1" customWidth="1"/>
    <col min="12610" max="12611" width="11.5546875" style="1" customWidth="1"/>
    <col min="12612" max="12612" width="11.44140625" style="1" customWidth="1"/>
    <col min="12613" max="12614" width="11.5546875" style="1" customWidth="1"/>
    <col min="12615" max="12622" width="11.44140625" style="1" customWidth="1"/>
    <col min="12623" max="12623" width="16.5546875" style="1" customWidth="1"/>
    <col min="12624" max="12631" width="11.44140625" style="1" customWidth="1"/>
    <col min="12632" max="12837" width="11.44140625" style="1"/>
    <col min="12838" max="12838" width="9.5546875" style="1" customWidth="1"/>
    <col min="12839" max="12839" width="18.88671875" style="1" customWidth="1"/>
    <col min="12840" max="12845" width="14.5546875" style="1" customWidth="1"/>
    <col min="12846" max="12848" width="16.44140625" style="1" customWidth="1"/>
    <col min="12849" max="12849" width="36.44140625" style="1" customWidth="1"/>
    <col min="12850" max="12850" width="34.33203125" style="1" customWidth="1"/>
    <col min="12851" max="12854" width="11.44140625" style="1" customWidth="1"/>
    <col min="12855" max="12864" width="11.5546875" style="1" customWidth="1"/>
    <col min="12865" max="12865" width="12.6640625" style="1" customWidth="1"/>
    <col min="12866" max="12867" width="11.5546875" style="1" customWidth="1"/>
    <col min="12868" max="12868" width="11.44140625" style="1" customWidth="1"/>
    <col min="12869" max="12870" width="11.5546875" style="1" customWidth="1"/>
    <col min="12871" max="12878" width="11.44140625" style="1" customWidth="1"/>
    <col min="12879" max="12879" width="16.5546875" style="1" customWidth="1"/>
    <col min="12880" max="12887" width="11.44140625" style="1" customWidth="1"/>
    <col min="12888" max="13093" width="11.44140625" style="1"/>
    <col min="13094" max="13094" width="9.5546875" style="1" customWidth="1"/>
    <col min="13095" max="13095" width="18.88671875" style="1" customWidth="1"/>
    <col min="13096" max="13101" width="14.5546875" style="1" customWidth="1"/>
    <col min="13102" max="13104" width="16.44140625" style="1" customWidth="1"/>
    <col min="13105" max="13105" width="36.44140625" style="1" customWidth="1"/>
    <col min="13106" max="13106" width="34.33203125" style="1" customWidth="1"/>
    <col min="13107" max="13110" width="11.44140625" style="1" customWidth="1"/>
    <col min="13111" max="13120" width="11.5546875" style="1" customWidth="1"/>
    <col min="13121" max="13121" width="12.6640625" style="1" customWidth="1"/>
    <col min="13122" max="13123" width="11.5546875" style="1" customWidth="1"/>
    <col min="13124" max="13124" width="11.44140625" style="1" customWidth="1"/>
    <col min="13125" max="13126" width="11.5546875" style="1" customWidth="1"/>
    <col min="13127" max="13134" width="11.44140625" style="1" customWidth="1"/>
    <col min="13135" max="13135" width="16.5546875" style="1" customWidth="1"/>
    <col min="13136" max="13143" width="11.44140625" style="1" customWidth="1"/>
    <col min="13144" max="13349" width="11.44140625" style="1"/>
    <col min="13350" max="13350" width="9.5546875" style="1" customWidth="1"/>
    <col min="13351" max="13351" width="18.88671875" style="1" customWidth="1"/>
    <col min="13352" max="13357" width="14.5546875" style="1" customWidth="1"/>
    <col min="13358" max="13360" width="16.44140625" style="1" customWidth="1"/>
    <col min="13361" max="13361" width="36.44140625" style="1" customWidth="1"/>
    <col min="13362" max="13362" width="34.33203125" style="1" customWidth="1"/>
    <col min="13363" max="13366" width="11.44140625" style="1" customWidth="1"/>
    <col min="13367" max="13376" width="11.5546875" style="1" customWidth="1"/>
    <col min="13377" max="13377" width="12.6640625" style="1" customWidth="1"/>
    <col min="13378" max="13379" width="11.5546875" style="1" customWidth="1"/>
    <col min="13380" max="13380" width="11.44140625" style="1" customWidth="1"/>
    <col min="13381" max="13382" width="11.5546875" style="1" customWidth="1"/>
    <col min="13383" max="13390" width="11.44140625" style="1" customWidth="1"/>
    <col min="13391" max="13391" width="16.5546875" style="1" customWidth="1"/>
    <col min="13392" max="13399" width="11.44140625" style="1" customWidth="1"/>
    <col min="13400" max="13605" width="11.44140625" style="1"/>
    <col min="13606" max="13606" width="9.5546875" style="1" customWidth="1"/>
    <col min="13607" max="13607" width="18.88671875" style="1" customWidth="1"/>
    <col min="13608" max="13613" width="14.5546875" style="1" customWidth="1"/>
    <col min="13614" max="13616" width="16.44140625" style="1" customWidth="1"/>
    <col min="13617" max="13617" width="36.44140625" style="1" customWidth="1"/>
    <col min="13618" max="13618" width="34.33203125" style="1" customWidth="1"/>
    <col min="13619" max="13622" width="11.44140625" style="1" customWidth="1"/>
    <col min="13623" max="13632" width="11.5546875" style="1" customWidth="1"/>
    <col min="13633" max="13633" width="12.6640625" style="1" customWidth="1"/>
    <col min="13634" max="13635" width="11.5546875" style="1" customWidth="1"/>
    <col min="13636" max="13636" width="11.44140625" style="1" customWidth="1"/>
    <col min="13637" max="13638" width="11.5546875" style="1" customWidth="1"/>
    <col min="13639" max="13646" width="11.44140625" style="1" customWidth="1"/>
    <col min="13647" max="13647" width="16.5546875" style="1" customWidth="1"/>
    <col min="13648" max="13655" width="11.44140625" style="1" customWidth="1"/>
    <col min="13656" max="13861" width="11.44140625" style="1"/>
    <col min="13862" max="13862" width="9.5546875" style="1" customWidth="1"/>
    <col min="13863" max="13863" width="18.88671875" style="1" customWidth="1"/>
    <col min="13864" max="13869" width="14.5546875" style="1" customWidth="1"/>
    <col min="13870" max="13872" width="16.44140625" style="1" customWidth="1"/>
    <col min="13873" max="13873" width="36.44140625" style="1" customWidth="1"/>
    <col min="13874" max="13874" width="34.33203125" style="1" customWidth="1"/>
    <col min="13875" max="13878" width="11.44140625" style="1" customWidth="1"/>
    <col min="13879" max="13888" width="11.5546875" style="1" customWidth="1"/>
    <col min="13889" max="13889" width="12.6640625" style="1" customWidth="1"/>
    <col min="13890" max="13891" width="11.5546875" style="1" customWidth="1"/>
    <col min="13892" max="13892" width="11.44140625" style="1" customWidth="1"/>
    <col min="13893" max="13894" width="11.5546875" style="1" customWidth="1"/>
    <col min="13895" max="13902" width="11.44140625" style="1" customWidth="1"/>
    <col min="13903" max="13903" width="16.5546875" style="1" customWidth="1"/>
    <col min="13904" max="13911" width="11.44140625" style="1" customWidth="1"/>
    <col min="13912" max="14117" width="11.44140625" style="1"/>
    <col min="14118" max="14118" width="9.5546875" style="1" customWidth="1"/>
    <col min="14119" max="14119" width="18.88671875" style="1" customWidth="1"/>
    <col min="14120" max="14125" width="14.5546875" style="1" customWidth="1"/>
    <col min="14126" max="14128" width="16.44140625" style="1" customWidth="1"/>
    <col min="14129" max="14129" width="36.44140625" style="1" customWidth="1"/>
    <col min="14130" max="14130" width="34.33203125" style="1" customWidth="1"/>
    <col min="14131" max="14134" width="11.44140625" style="1" customWidth="1"/>
    <col min="14135" max="14144" width="11.5546875" style="1" customWidth="1"/>
    <col min="14145" max="14145" width="12.6640625" style="1" customWidth="1"/>
    <col min="14146" max="14147" width="11.5546875" style="1" customWidth="1"/>
    <col min="14148" max="14148" width="11.44140625" style="1" customWidth="1"/>
    <col min="14149" max="14150" width="11.5546875" style="1" customWidth="1"/>
    <col min="14151" max="14158" width="11.44140625" style="1" customWidth="1"/>
    <col min="14159" max="14159" width="16.5546875" style="1" customWidth="1"/>
    <col min="14160" max="14167" width="11.44140625" style="1" customWidth="1"/>
    <col min="14168" max="14373" width="11.44140625" style="1"/>
    <col min="14374" max="14374" width="9.5546875" style="1" customWidth="1"/>
    <col min="14375" max="14375" width="18.88671875" style="1" customWidth="1"/>
    <col min="14376" max="14381" width="14.5546875" style="1" customWidth="1"/>
    <col min="14382" max="14384" width="16.44140625" style="1" customWidth="1"/>
    <col min="14385" max="14385" width="36.44140625" style="1" customWidth="1"/>
    <col min="14386" max="14386" width="34.33203125" style="1" customWidth="1"/>
    <col min="14387" max="14390" width="11.44140625" style="1" customWidth="1"/>
    <col min="14391" max="14400" width="11.5546875" style="1" customWidth="1"/>
    <col min="14401" max="14401" width="12.6640625" style="1" customWidth="1"/>
    <col min="14402" max="14403" width="11.5546875" style="1" customWidth="1"/>
    <col min="14404" max="14404" width="11.44140625" style="1" customWidth="1"/>
    <col min="14405" max="14406" width="11.5546875" style="1" customWidth="1"/>
    <col min="14407" max="14414" width="11.44140625" style="1" customWidth="1"/>
    <col min="14415" max="14415" width="16.5546875" style="1" customWidth="1"/>
    <col min="14416" max="14423" width="11.44140625" style="1" customWidth="1"/>
    <col min="14424" max="14629" width="11.44140625" style="1"/>
    <col min="14630" max="14630" width="9.5546875" style="1" customWidth="1"/>
    <col min="14631" max="14631" width="18.88671875" style="1" customWidth="1"/>
    <col min="14632" max="14637" width="14.5546875" style="1" customWidth="1"/>
    <col min="14638" max="14640" width="16.44140625" style="1" customWidth="1"/>
    <col min="14641" max="14641" width="36.44140625" style="1" customWidth="1"/>
    <col min="14642" max="14642" width="34.33203125" style="1" customWidth="1"/>
    <col min="14643" max="14646" width="11.44140625" style="1" customWidth="1"/>
    <col min="14647" max="14656" width="11.5546875" style="1" customWidth="1"/>
    <col min="14657" max="14657" width="12.6640625" style="1" customWidth="1"/>
    <col min="14658" max="14659" width="11.5546875" style="1" customWidth="1"/>
    <col min="14660" max="14660" width="11.44140625" style="1" customWidth="1"/>
    <col min="14661" max="14662" width="11.5546875" style="1" customWidth="1"/>
    <col min="14663" max="14670" width="11.44140625" style="1" customWidth="1"/>
    <col min="14671" max="14671" width="16.5546875" style="1" customWidth="1"/>
    <col min="14672" max="14679" width="11.44140625" style="1" customWidth="1"/>
    <col min="14680" max="14885" width="11.44140625" style="1"/>
    <col min="14886" max="14886" width="9.5546875" style="1" customWidth="1"/>
    <col min="14887" max="14887" width="18.88671875" style="1" customWidth="1"/>
    <col min="14888" max="14893" width="14.5546875" style="1" customWidth="1"/>
    <col min="14894" max="14896" width="16.44140625" style="1" customWidth="1"/>
    <col min="14897" max="14897" width="36.44140625" style="1" customWidth="1"/>
    <col min="14898" max="14898" width="34.33203125" style="1" customWidth="1"/>
    <col min="14899" max="14902" width="11.44140625" style="1" customWidth="1"/>
    <col min="14903" max="14912" width="11.5546875" style="1" customWidth="1"/>
    <col min="14913" max="14913" width="12.6640625" style="1" customWidth="1"/>
    <col min="14914" max="14915" width="11.5546875" style="1" customWidth="1"/>
    <col min="14916" max="14916" width="11.44140625" style="1" customWidth="1"/>
    <col min="14917" max="14918" width="11.5546875" style="1" customWidth="1"/>
    <col min="14919" max="14926" width="11.44140625" style="1" customWidth="1"/>
    <col min="14927" max="14927" width="16.5546875" style="1" customWidth="1"/>
    <col min="14928" max="14935" width="11.44140625" style="1" customWidth="1"/>
    <col min="14936" max="15141" width="11.44140625" style="1"/>
    <col min="15142" max="15142" width="9.5546875" style="1" customWidth="1"/>
    <col min="15143" max="15143" width="18.88671875" style="1" customWidth="1"/>
    <col min="15144" max="15149" width="14.5546875" style="1" customWidth="1"/>
    <col min="15150" max="15152" width="16.44140625" style="1" customWidth="1"/>
    <col min="15153" max="15153" width="36.44140625" style="1" customWidth="1"/>
    <col min="15154" max="15154" width="34.33203125" style="1" customWidth="1"/>
    <col min="15155" max="15158" width="11.44140625" style="1" customWidth="1"/>
    <col min="15159" max="15168" width="11.5546875" style="1" customWidth="1"/>
    <col min="15169" max="15169" width="12.6640625" style="1" customWidth="1"/>
    <col min="15170" max="15171" width="11.5546875" style="1" customWidth="1"/>
    <col min="15172" max="15172" width="11.44140625" style="1" customWidth="1"/>
    <col min="15173" max="15174" width="11.5546875" style="1" customWidth="1"/>
    <col min="15175" max="15182" width="11.44140625" style="1" customWidth="1"/>
    <col min="15183" max="15183" width="16.5546875" style="1" customWidth="1"/>
    <col min="15184" max="15191" width="11.44140625" style="1" customWidth="1"/>
    <col min="15192" max="15397" width="11.44140625" style="1"/>
    <col min="15398" max="15398" width="9.5546875" style="1" customWidth="1"/>
    <col min="15399" max="15399" width="18.88671875" style="1" customWidth="1"/>
    <col min="15400" max="15405" width="14.5546875" style="1" customWidth="1"/>
    <col min="15406" max="15408" width="16.44140625" style="1" customWidth="1"/>
    <col min="15409" max="15409" width="36.44140625" style="1" customWidth="1"/>
    <col min="15410" max="15410" width="34.33203125" style="1" customWidth="1"/>
    <col min="15411" max="15414" width="11.44140625" style="1" customWidth="1"/>
    <col min="15415" max="15424" width="11.5546875" style="1" customWidth="1"/>
    <col min="15425" max="15425" width="12.6640625" style="1" customWidth="1"/>
    <col min="15426" max="15427" width="11.5546875" style="1" customWidth="1"/>
    <col min="15428" max="15428" width="11.44140625" style="1" customWidth="1"/>
    <col min="15429" max="15430" width="11.5546875" style="1" customWidth="1"/>
    <col min="15431" max="15438" width="11.44140625" style="1" customWidth="1"/>
    <col min="15439" max="15439" width="16.5546875" style="1" customWidth="1"/>
    <col min="15440" max="15447" width="11.44140625" style="1" customWidth="1"/>
    <col min="15448" max="15653" width="11.44140625" style="1"/>
    <col min="15654" max="15654" width="9.5546875" style="1" customWidth="1"/>
    <col min="15655" max="15655" width="18.88671875" style="1" customWidth="1"/>
    <col min="15656" max="15661" width="14.5546875" style="1" customWidth="1"/>
    <col min="15662" max="15664" width="16.44140625" style="1" customWidth="1"/>
    <col min="15665" max="15665" width="36.44140625" style="1" customWidth="1"/>
    <col min="15666" max="15666" width="34.33203125" style="1" customWidth="1"/>
    <col min="15667" max="15670" width="11.44140625" style="1" customWidth="1"/>
    <col min="15671" max="15680" width="11.5546875" style="1" customWidth="1"/>
    <col min="15681" max="15681" width="12.6640625" style="1" customWidth="1"/>
    <col min="15682" max="15683" width="11.5546875" style="1" customWidth="1"/>
    <col min="15684" max="15684" width="11.44140625" style="1" customWidth="1"/>
    <col min="15685" max="15686" width="11.5546875" style="1" customWidth="1"/>
    <col min="15687" max="15694" width="11.44140625" style="1" customWidth="1"/>
    <col min="15695" max="15695" width="16.5546875" style="1" customWidth="1"/>
    <col min="15696" max="15703" width="11.44140625" style="1" customWidth="1"/>
    <col min="15704" max="15909" width="11.44140625" style="1"/>
    <col min="15910" max="15910" width="9.5546875" style="1" customWidth="1"/>
    <col min="15911" max="15911" width="18.88671875" style="1" customWidth="1"/>
    <col min="15912" max="15917" width="14.5546875" style="1" customWidth="1"/>
    <col min="15918" max="15920" width="16.44140625" style="1" customWidth="1"/>
    <col min="15921" max="15921" width="36.44140625" style="1" customWidth="1"/>
    <col min="15922" max="15922" width="34.33203125" style="1" customWidth="1"/>
    <col min="15923" max="15926" width="11.44140625" style="1" customWidth="1"/>
    <col min="15927" max="15936" width="11.5546875" style="1" customWidth="1"/>
    <col min="15937" max="15937" width="12.6640625" style="1" customWidth="1"/>
    <col min="15938" max="15939" width="11.5546875" style="1" customWidth="1"/>
    <col min="15940" max="15940" width="11.44140625" style="1" customWidth="1"/>
    <col min="15941" max="15942" width="11.5546875" style="1" customWidth="1"/>
    <col min="15943" max="15950" width="11.44140625" style="1" customWidth="1"/>
    <col min="15951" max="15951" width="16.5546875" style="1" customWidth="1"/>
    <col min="15952" max="15959" width="11.44140625" style="1" customWidth="1"/>
    <col min="15960" max="16165" width="11.44140625" style="1"/>
    <col min="16166" max="16166" width="9.5546875" style="1" customWidth="1"/>
    <col min="16167" max="16167" width="18.88671875" style="1" customWidth="1"/>
    <col min="16168" max="16173" width="14.5546875" style="1" customWidth="1"/>
    <col min="16174" max="16176" width="16.44140625" style="1" customWidth="1"/>
    <col min="16177" max="16177" width="36.44140625" style="1" customWidth="1"/>
    <col min="16178" max="16178" width="34.33203125" style="1" customWidth="1"/>
    <col min="16179" max="16182" width="11.44140625" style="1" customWidth="1"/>
    <col min="16183" max="16192" width="11.5546875" style="1" customWidth="1"/>
    <col min="16193" max="16193" width="12.6640625" style="1" customWidth="1"/>
    <col min="16194" max="16195" width="11.5546875" style="1" customWidth="1"/>
    <col min="16196" max="16196" width="11.44140625" style="1" customWidth="1"/>
    <col min="16197" max="16198" width="11.5546875" style="1" customWidth="1"/>
    <col min="16199" max="16206" width="11.44140625" style="1" customWidth="1"/>
    <col min="16207" max="16207" width="16.5546875" style="1" customWidth="1"/>
    <col min="16208" max="16215" width="11.44140625" style="1" customWidth="1"/>
    <col min="16216" max="16384" width="11.44140625" style="1"/>
  </cols>
  <sheetData>
    <row r="1" spans="1:117" s="1" customFormat="1" ht="53.25" customHeight="1">
      <c r="A1" s="156"/>
      <c r="B1" s="155" t="s">
        <v>117</v>
      </c>
      <c r="C1" s="154"/>
      <c r="D1" s="152"/>
      <c r="E1" s="153"/>
      <c r="F1" s="152"/>
      <c r="G1" s="152"/>
      <c r="H1" s="152"/>
      <c r="I1" s="152"/>
      <c r="J1" s="125"/>
      <c r="K1" s="227" t="s">
        <v>116</v>
      </c>
      <c r="L1" s="227"/>
      <c r="M1" s="227"/>
      <c r="N1" s="227"/>
      <c r="O1" s="227"/>
      <c r="P1" s="227"/>
      <c r="Q1" s="227"/>
      <c r="R1" s="227"/>
      <c r="S1" s="227"/>
      <c r="T1" s="227"/>
      <c r="U1" s="227"/>
      <c r="V1" s="227"/>
      <c r="W1" s="227"/>
      <c r="X1" s="227"/>
      <c r="Y1" s="227"/>
      <c r="Z1" s="227"/>
      <c r="AA1" s="227" t="s">
        <v>115</v>
      </c>
      <c r="AB1" s="227"/>
      <c r="AC1" s="227"/>
      <c r="AD1" s="227"/>
      <c r="AE1" s="227"/>
      <c r="AF1" s="227"/>
      <c r="AG1" s="227"/>
      <c r="AH1" s="228" t="s">
        <v>114</v>
      </c>
      <c r="AI1" s="228"/>
      <c r="AJ1" s="151"/>
      <c r="AK1" s="151"/>
      <c r="AL1" s="151"/>
      <c r="AM1" s="151"/>
      <c r="AN1" s="125"/>
      <c r="AO1" s="125"/>
      <c r="AP1" s="125"/>
      <c r="AQ1" s="125"/>
      <c r="AR1" s="125"/>
      <c r="AS1" s="150"/>
      <c r="AT1" s="149"/>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row>
    <row r="2" spans="1:117" s="1" customFormat="1" ht="18" hidden="1" customHeight="1">
      <c r="A2" s="148"/>
      <c r="B2" s="147"/>
      <c r="C2" s="146"/>
      <c r="D2" s="144"/>
      <c r="E2" s="145"/>
      <c r="F2" s="144"/>
      <c r="G2" s="144"/>
      <c r="H2" s="144"/>
      <c r="I2" s="144"/>
      <c r="J2" s="14"/>
      <c r="K2" s="143"/>
      <c r="L2" s="143"/>
      <c r="M2" s="143"/>
      <c r="N2" s="143"/>
      <c r="O2" s="143"/>
      <c r="P2" s="143"/>
      <c r="Q2" s="143"/>
      <c r="R2" s="143"/>
      <c r="S2" s="143"/>
      <c r="T2" s="143"/>
      <c r="U2" s="143"/>
      <c r="V2" s="143"/>
      <c r="W2" s="143"/>
      <c r="X2" s="143"/>
      <c r="Y2" s="143"/>
      <c r="Z2" s="143"/>
      <c r="AA2" s="143"/>
      <c r="AB2" s="143"/>
      <c r="AC2" s="143"/>
      <c r="AD2" s="143"/>
      <c r="AE2" s="143"/>
      <c r="AF2" s="143"/>
      <c r="AG2" s="143"/>
      <c r="AH2" s="142"/>
      <c r="AI2" s="142"/>
      <c r="AJ2" s="141"/>
      <c r="AK2" s="141"/>
      <c r="AL2" s="141"/>
      <c r="AM2" s="141"/>
      <c r="AN2" s="14"/>
      <c r="AO2" s="14"/>
      <c r="AP2" s="14"/>
      <c r="AQ2" s="14"/>
      <c r="AR2" s="14"/>
      <c r="AS2" s="14"/>
      <c r="AT2" s="140"/>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14"/>
      <c r="BU2" s="14"/>
      <c r="BV2" s="14"/>
      <c r="BW2" s="14"/>
      <c r="BX2" s="14"/>
      <c r="BY2" s="14"/>
      <c r="BZ2" s="14"/>
      <c r="CA2" s="14"/>
      <c r="CB2" s="14"/>
      <c r="CC2" s="14"/>
      <c r="CD2" s="14"/>
    </row>
    <row r="3" spans="1:117" s="1" customFormat="1" ht="18" hidden="1" customHeight="1">
      <c r="A3" s="148"/>
      <c r="B3" s="147"/>
      <c r="C3" s="146"/>
      <c r="D3" s="144"/>
      <c r="E3" s="145"/>
      <c r="F3" s="144"/>
      <c r="G3" s="144"/>
      <c r="H3" s="144"/>
      <c r="I3" s="144"/>
      <c r="J3" s="14"/>
      <c r="K3" s="143"/>
      <c r="L3" s="143"/>
      <c r="M3" s="143"/>
      <c r="N3" s="143"/>
      <c r="O3" s="143"/>
      <c r="P3" s="143"/>
      <c r="Q3" s="143"/>
      <c r="R3" s="143"/>
      <c r="S3" s="143"/>
      <c r="T3" s="143"/>
      <c r="U3" s="143"/>
      <c r="V3" s="143"/>
      <c r="W3" s="143"/>
      <c r="X3" s="143"/>
      <c r="Y3" s="143"/>
      <c r="Z3" s="143"/>
      <c r="AA3" s="143"/>
      <c r="AB3" s="143"/>
      <c r="AC3" s="143"/>
      <c r="AD3" s="143"/>
      <c r="AE3" s="143"/>
      <c r="AF3" s="143"/>
      <c r="AG3" s="143"/>
      <c r="AH3" s="142"/>
      <c r="AI3" s="142"/>
      <c r="AJ3" s="141"/>
      <c r="AK3" s="141"/>
      <c r="AL3" s="141"/>
      <c r="AM3" s="141"/>
      <c r="AN3" s="14"/>
      <c r="AO3" s="14"/>
      <c r="AP3" s="14"/>
      <c r="AQ3" s="14"/>
      <c r="AR3" s="14"/>
      <c r="AS3" s="14"/>
      <c r="AT3" s="140"/>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14"/>
      <c r="BU3" s="14"/>
      <c r="BV3" s="14"/>
      <c r="BW3" s="14"/>
      <c r="BX3" s="14"/>
      <c r="BY3" s="14"/>
      <c r="BZ3" s="14"/>
      <c r="CA3" s="14"/>
      <c r="CB3" s="14"/>
      <c r="CC3" s="14"/>
      <c r="CD3" s="14"/>
    </row>
    <row r="4" spans="1:117" s="1" customFormat="1" ht="18" hidden="1" customHeight="1">
      <c r="A4" s="148"/>
      <c r="B4" s="147"/>
      <c r="C4" s="146"/>
      <c r="D4" s="144"/>
      <c r="E4" s="145"/>
      <c r="F4" s="144"/>
      <c r="G4" s="144"/>
      <c r="H4" s="144"/>
      <c r="I4" s="144"/>
      <c r="J4" s="14"/>
      <c r="K4" s="143"/>
      <c r="L4" s="143"/>
      <c r="M4" s="143"/>
      <c r="N4" s="143"/>
      <c r="O4" s="143"/>
      <c r="P4" s="143"/>
      <c r="Q4" s="143"/>
      <c r="R4" s="143"/>
      <c r="S4" s="143"/>
      <c r="T4" s="143"/>
      <c r="U4" s="143"/>
      <c r="V4" s="143"/>
      <c r="W4" s="143"/>
      <c r="X4" s="143"/>
      <c r="Y4" s="143"/>
      <c r="Z4" s="143"/>
      <c r="AA4" s="143"/>
      <c r="AB4" s="143"/>
      <c r="AC4" s="143"/>
      <c r="AD4" s="143"/>
      <c r="AE4" s="143"/>
      <c r="AF4" s="143"/>
      <c r="AG4" s="143"/>
      <c r="AH4" s="142"/>
      <c r="AI4" s="142"/>
      <c r="AJ4" s="141"/>
      <c r="AK4" s="141"/>
      <c r="AL4" s="141"/>
      <c r="AM4" s="141"/>
      <c r="AN4" s="14"/>
      <c r="AO4" s="14"/>
      <c r="AP4" s="14"/>
      <c r="AQ4" s="14"/>
      <c r="AR4" s="14"/>
      <c r="AS4" s="14"/>
      <c r="AT4" s="140"/>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14"/>
      <c r="BU4" s="14"/>
      <c r="BV4" s="14"/>
      <c r="BW4" s="14"/>
      <c r="BX4" s="14"/>
      <c r="BY4" s="14"/>
      <c r="BZ4" s="14"/>
      <c r="CA4" s="14"/>
      <c r="CB4" s="14"/>
      <c r="CC4" s="14"/>
      <c r="CD4" s="14"/>
    </row>
    <row r="5" spans="1:117" s="1" customFormat="1" ht="18" hidden="1" customHeight="1">
      <c r="A5" s="148"/>
      <c r="B5" s="147"/>
      <c r="C5" s="146"/>
      <c r="D5" s="144"/>
      <c r="E5" s="145"/>
      <c r="F5" s="144"/>
      <c r="G5" s="144"/>
      <c r="H5" s="144"/>
      <c r="I5" s="144"/>
      <c r="J5" s="14"/>
      <c r="K5" s="143"/>
      <c r="L5" s="143"/>
      <c r="M5" s="143"/>
      <c r="N5" s="143"/>
      <c r="O5" s="143"/>
      <c r="P5" s="143"/>
      <c r="Q5" s="143"/>
      <c r="R5" s="143"/>
      <c r="S5" s="143"/>
      <c r="T5" s="143"/>
      <c r="U5" s="143"/>
      <c r="V5" s="143"/>
      <c r="W5" s="143"/>
      <c r="X5" s="143"/>
      <c r="Y5" s="143"/>
      <c r="Z5" s="143"/>
      <c r="AA5" s="143"/>
      <c r="AB5" s="143"/>
      <c r="AC5" s="143"/>
      <c r="AD5" s="143"/>
      <c r="AE5" s="143"/>
      <c r="AF5" s="143"/>
      <c r="AG5" s="143"/>
      <c r="AH5" s="142"/>
      <c r="AI5" s="142"/>
      <c r="AJ5" s="141"/>
      <c r="AK5" s="141"/>
      <c r="AL5" s="141"/>
      <c r="AM5" s="141"/>
      <c r="AN5" s="14"/>
      <c r="AO5" s="14"/>
      <c r="AP5" s="14"/>
      <c r="AQ5" s="14"/>
      <c r="AR5" s="14"/>
      <c r="AS5" s="14"/>
      <c r="AT5" s="140"/>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14"/>
      <c r="BU5" s="14"/>
      <c r="BV5" s="14"/>
      <c r="BW5" s="14"/>
      <c r="BX5" s="14"/>
      <c r="BY5" s="14"/>
      <c r="BZ5" s="14"/>
      <c r="CA5" s="14"/>
      <c r="CB5" s="14"/>
      <c r="CC5" s="14"/>
      <c r="CD5" s="14"/>
    </row>
    <row r="6" spans="1:117" s="1" customFormat="1" ht="18" hidden="1" customHeight="1">
      <c r="A6" s="148"/>
      <c r="B6" s="147"/>
      <c r="C6" s="146"/>
      <c r="D6" s="144"/>
      <c r="E6" s="145"/>
      <c r="F6" s="144"/>
      <c r="G6" s="144"/>
      <c r="H6" s="144"/>
      <c r="I6" s="144"/>
      <c r="J6" s="14"/>
      <c r="K6" s="143"/>
      <c r="L6" s="143"/>
      <c r="M6" s="143"/>
      <c r="N6" s="143"/>
      <c r="O6" s="143"/>
      <c r="P6" s="143"/>
      <c r="Q6" s="143"/>
      <c r="R6" s="143"/>
      <c r="S6" s="143"/>
      <c r="T6" s="143"/>
      <c r="U6" s="143"/>
      <c r="V6" s="143"/>
      <c r="W6" s="143"/>
      <c r="X6" s="143"/>
      <c r="Y6" s="143"/>
      <c r="Z6" s="143"/>
      <c r="AA6" s="143"/>
      <c r="AB6" s="143"/>
      <c r="AC6" s="143"/>
      <c r="AD6" s="143"/>
      <c r="AE6" s="143"/>
      <c r="AF6" s="143"/>
      <c r="AG6" s="143"/>
      <c r="AH6" s="142"/>
      <c r="AI6" s="142"/>
      <c r="AJ6" s="141"/>
      <c r="AK6" s="141"/>
      <c r="AL6" s="141"/>
      <c r="AM6" s="141"/>
      <c r="AN6" s="14"/>
      <c r="AO6" s="14"/>
      <c r="AP6" s="14"/>
      <c r="AQ6" s="14"/>
      <c r="AR6" s="14"/>
      <c r="AS6" s="14"/>
      <c r="AT6" s="140"/>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14"/>
      <c r="BU6" s="14"/>
      <c r="BV6" s="14"/>
      <c r="BW6" s="14"/>
      <c r="BX6" s="14"/>
      <c r="BY6" s="14"/>
      <c r="BZ6" s="14"/>
      <c r="CA6" s="14"/>
      <c r="CB6" s="14"/>
      <c r="CC6" s="14"/>
      <c r="CD6" s="14"/>
    </row>
    <row r="7" spans="1:117" s="1" customFormat="1" ht="18" hidden="1" customHeight="1">
      <c r="A7" s="148"/>
      <c r="B7" s="147"/>
      <c r="C7" s="146"/>
      <c r="D7" s="144"/>
      <c r="E7" s="145"/>
      <c r="F7" s="144"/>
      <c r="G7" s="144"/>
      <c r="H7" s="144"/>
      <c r="I7" s="144"/>
      <c r="J7" s="14"/>
      <c r="K7" s="143"/>
      <c r="L7" s="143"/>
      <c r="M7" s="143"/>
      <c r="N7" s="143"/>
      <c r="O7" s="143"/>
      <c r="P7" s="143"/>
      <c r="Q7" s="143"/>
      <c r="R7" s="143"/>
      <c r="S7" s="143"/>
      <c r="T7" s="143"/>
      <c r="U7" s="143"/>
      <c r="V7" s="143"/>
      <c r="W7" s="143"/>
      <c r="X7" s="143"/>
      <c r="Y7" s="143"/>
      <c r="Z7" s="143"/>
      <c r="AA7" s="143"/>
      <c r="AB7" s="143"/>
      <c r="AC7" s="143"/>
      <c r="AD7" s="143"/>
      <c r="AE7" s="143"/>
      <c r="AF7" s="143"/>
      <c r="AG7" s="143"/>
      <c r="AH7" s="142"/>
      <c r="AI7" s="142"/>
      <c r="AJ7" s="141"/>
      <c r="AK7" s="141"/>
      <c r="AL7" s="141"/>
      <c r="AM7" s="141"/>
      <c r="AN7" s="14"/>
      <c r="AO7" s="14"/>
      <c r="AP7" s="14"/>
      <c r="AQ7" s="14"/>
      <c r="AR7" s="14"/>
      <c r="AS7" s="14"/>
      <c r="AT7" s="140"/>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14"/>
      <c r="BU7" s="14"/>
      <c r="BV7" s="14"/>
      <c r="BW7" s="14"/>
      <c r="BX7" s="14"/>
      <c r="BY7" s="14"/>
      <c r="BZ7" s="14"/>
      <c r="CA7" s="14"/>
      <c r="CB7" s="14"/>
      <c r="CC7" s="14"/>
      <c r="CD7" s="14"/>
    </row>
    <row r="8" spans="1:117" s="1" customFormat="1" ht="17.399999999999999" hidden="1">
      <c r="A8" s="116"/>
      <c r="B8" s="131"/>
      <c r="C8" s="116"/>
      <c r="D8" s="116"/>
      <c r="E8" s="116"/>
      <c r="F8" s="116"/>
      <c r="G8" s="116"/>
      <c r="H8" s="116"/>
      <c r="I8" s="116"/>
      <c r="J8" s="116"/>
      <c r="K8" s="116"/>
      <c r="L8" s="118"/>
      <c r="M8" s="118"/>
      <c r="N8" s="118"/>
      <c r="O8" s="118"/>
      <c r="P8" s="14"/>
      <c r="Q8" s="116"/>
      <c r="R8" s="116"/>
      <c r="S8" s="116"/>
      <c r="T8" s="116"/>
      <c r="U8" s="116"/>
      <c r="V8" s="116"/>
      <c r="W8" s="116"/>
      <c r="X8" s="116"/>
      <c r="Y8" s="116"/>
      <c r="Z8" s="118"/>
      <c r="AA8" s="118"/>
      <c r="AB8" s="118"/>
      <c r="AC8" s="118"/>
      <c r="AD8" s="118"/>
      <c r="AE8" s="118"/>
      <c r="AF8" s="118"/>
      <c r="AG8" s="118"/>
      <c r="AH8" s="118"/>
      <c r="AI8" s="118"/>
      <c r="AJ8" s="118"/>
      <c r="AK8" s="118"/>
      <c r="AL8" s="118"/>
      <c r="AM8" s="118"/>
      <c r="AN8" s="118"/>
      <c r="AO8" s="14"/>
      <c r="AP8" s="117"/>
      <c r="AQ8" s="116"/>
      <c r="AR8" s="116"/>
      <c r="AS8" s="116"/>
      <c r="AT8" s="135"/>
      <c r="AU8" s="14"/>
      <c r="AV8" s="14"/>
      <c r="AW8" s="64"/>
      <c r="AX8" s="14"/>
      <c r="AY8" s="14"/>
      <c r="AZ8" s="14"/>
      <c r="BA8" s="14"/>
      <c r="BB8" s="14" t="s">
        <v>113</v>
      </c>
      <c r="BC8" s="14" t="s">
        <v>107</v>
      </c>
      <c r="BD8" s="14">
        <f>PI()/180</f>
        <v>1.7453292519943295E-2</v>
      </c>
      <c r="BE8" s="14" t="s">
        <v>48</v>
      </c>
      <c r="BF8" s="14" t="s">
        <v>104</v>
      </c>
      <c r="BG8" s="14"/>
      <c r="BH8" s="14" t="s">
        <v>48</v>
      </c>
      <c r="BI8" s="14" t="s">
        <v>104</v>
      </c>
      <c r="BJ8" s="14"/>
      <c r="BK8" s="14"/>
      <c r="BL8" s="62" t="s">
        <v>112</v>
      </c>
      <c r="BM8" s="62" t="s">
        <v>107</v>
      </c>
      <c r="BN8" s="62">
        <f>PI()/180</f>
        <v>1.7453292519943295E-2</v>
      </c>
      <c r="BO8" s="14" t="s">
        <v>48</v>
      </c>
      <c r="BP8" s="14" t="s">
        <v>104</v>
      </c>
      <c r="BQ8" s="14"/>
      <c r="BR8" s="14" t="s">
        <v>48</v>
      </c>
      <c r="BS8" s="14" t="s">
        <v>104</v>
      </c>
      <c r="BT8" s="14"/>
      <c r="BU8" s="14"/>
      <c r="BV8" s="14" t="s">
        <v>111</v>
      </c>
      <c r="BW8" s="14" t="s">
        <v>107</v>
      </c>
      <c r="BX8" s="14">
        <f>PI()/180</f>
        <v>1.7453292519943295E-2</v>
      </c>
      <c r="BY8" s="14" t="s">
        <v>48</v>
      </c>
      <c r="BZ8" s="14" t="s">
        <v>104</v>
      </c>
      <c r="CA8" s="14"/>
      <c r="CB8" s="14" t="s">
        <v>48</v>
      </c>
      <c r="CC8" s="14" t="s">
        <v>104</v>
      </c>
      <c r="CD8" s="14"/>
      <c r="CI8" s="14"/>
      <c r="CJ8" s="14"/>
      <c r="CK8" s="14" t="s">
        <v>110</v>
      </c>
      <c r="CL8" s="14" t="s">
        <v>107</v>
      </c>
      <c r="CM8" s="14">
        <f>PI()/180</f>
        <v>1.7453292519943295E-2</v>
      </c>
      <c r="CN8" s="14" t="s">
        <v>48</v>
      </c>
      <c r="CO8" s="14" t="s">
        <v>104</v>
      </c>
      <c r="CP8" s="14"/>
      <c r="CQ8" s="14" t="s">
        <v>48</v>
      </c>
      <c r="CR8" s="14" t="s">
        <v>104</v>
      </c>
      <c r="CS8" s="14"/>
      <c r="CT8" s="14"/>
      <c r="CU8" s="62" t="s">
        <v>109</v>
      </c>
      <c r="CV8" s="62"/>
      <c r="CW8" s="62">
        <f>PI()/180</f>
        <v>1.7453292519943295E-2</v>
      </c>
      <c r="CX8" s="14" t="s">
        <v>48</v>
      </c>
      <c r="CY8" s="14" t="s">
        <v>104</v>
      </c>
      <c r="CZ8" s="14"/>
      <c r="DA8" s="14" t="s">
        <v>48</v>
      </c>
      <c r="DB8" s="14" t="s">
        <v>104</v>
      </c>
      <c r="DC8" s="14"/>
      <c r="DD8" s="14"/>
      <c r="DE8" s="14" t="s">
        <v>108</v>
      </c>
      <c r="DF8" s="14" t="s">
        <v>107</v>
      </c>
      <c r="DG8" s="14">
        <f>PI()/180</f>
        <v>1.7453292519943295E-2</v>
      </c>
      <c r="DH8" s="14" t="s">
        <v>48</v>
      </c>
      <c r="DI8" s="14" t="s">
        <v>104</v>
      </c>
      <c r="DJ8" s="14"/>
      <c r="DK8" s="14" t="s">
        <v>48</v>
      </c>
      <c r="DL8" s="14" t="s">
        <v>104</v>
      </c>
      <c r="DM8" s="14"/>
    </row>
    <row r="9" spans="1:117" s="1" customFormat="1" ht="18" hidden="1" customHeight="1">
      <c r="A9" s="116"/>
      <c r="B9" s="138"/>
      <c r="C9" s="138"/>
      <c r="D9" s="138"/>
      <c r="E9" s="138"/>
      <c r="F9" s="138"/>
      <c r="G9" s="138"/>
      <c r="H9" s="138"/>
      <c r="I9" s="138"/>
      <c r="J9" s="138"/>
      <c r="K9" s="139"/>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7"/>
      <c r="AK9" s="137"/>
      <c r="AL9" s="136"/>
      <c r="AM9" s="136"/>
      <c r="AN9" s="136"/>
      <c r="AO9" s="118"/>
      <c r="AP9" s="117"/>
      <c r="AQ9" s="116"/>
      <c r="AR9" s="116"/>
      <c r="AS9" s="116"/>
      <c r="AT9" s="135"/>
      <c r="AU9" s="14"/>
      <c r="AV9" s="14"/>
      <c r="AW9" s="64"/>
      <c r="AX9" s="14"/>
      <c r="AY9" s="14"/>
      <c r="AZ9" s="14"/>
      <c r="BA9" s="14"/>
      <c r="BB9" s="123"/>
      <c r="BC9" s="122" t="s">
        <v>106</v>
      </c>
      <c r="BD9" s="121"/>
      <c r="BE9" s="76">
        <v>1.1953348352380402E-2</v>
      </c>
      <c r="BF9" s="14">
        <v>-0.26199747481626184</v>
      </c>
      <c r="BG9" s="14">
        <v>90</v>
      </c>
      <c r="BH9" s="14">
        <v>6.4022784193207836E-4</v>
      </c>
      <c r="BI9" s="14">
        <v>9.9820235319462214E-2</v>
      </c>
      <c r="BJ9" s="75">
        <v>90</v>
      </c>
      <c r="BK9" s="78"/>
      <c r="BL9" s="78"/>
      <c r="BM9" s="14" t="s">
        <v>106</v>
      </c>
      <c r="BN9" s="14"/>
      <c r="BO9" s="78">
        <v>-5.4819125991423083E-4</v>
      </c>
      <c r="BP9" s="14">
        <v>0.8137737537580324</v>
      </c>
      <c r="BQ9" s="14">
        <v>90</v>
      </c>
      <c r="BR9" s="14">
        <v>-3.8283996281962547E-3</v>
      </c>
      <c r="BS9" s="14">
        <v>-0.26276128532097054</v>
      </c>
      <c r="BT9" s="14">
        <v>90</v>
      </c>
      <c r="BU9" s="78"/>
      <c r="BV9" s="123"/>
      <c r="BW9" s="122" t="s">
        <v>106</v>
      </c>
      <c r="BX9" s="121"/>
      <c r="BY9" s="76">
        <v>1.283721878198715E-3</v>
      </c>
      <c r="BZ9" s="14">
        <v>0.14582953738714732</v>
      </c>
      <c r="CA9" s="14">
        <v>90</v>
      </c>
      <c r="CB9" s="14">
        <v>-1.5061032307406015E-5</v>
      </c>
      <c r="CC9" s="14">
        <v>-0.41802057106700818</v>
      </c>
      <c r="CD9" s="75">
        <v>90</v>
      </c>
      <c r="CI9" s="14"/>
      <c r="CJ9" s="14"/>
      <c r="CK9" s="123"/>
      <c r="CL9" s="122" t="s">
        <v>106</v>
      </c>
      <c r="CM9" s="121"/>
      <c r="CN9" s="76">
        <v>1.1087353657277796E-2</v>
      </c>
      <c r="CO9" s="14">
        <v>0.24526666635546435</v>
      </c>
      <c r="CP9" s="14">
        <v>90</v>
      </c>
      <c r="CQ9" s="14">
        <v>1.9420641839720431E-2</v>
      </c>
      <c r="CR9" s="14">
        <v>-0.36331154561631929</v>
      </c>
      <c r="CS9" s="75">
        <v>15</v>
      </c>
      <c r="CT9" s="78"/>
      <c r="CU9" s="78"/>
      <c r="CV9" s="14" t="s">
        <v>106</v>
      </c>
      <c r="CW9" s="14"/>
      <c r="CX9" s="78">
        <v>1.0414436034759467E-4</v>
      </c>
      <c r="CY9" s="14">
        <v>0.78794928198840763</v>
      </c>
      <c r="CZ9" s="14">
        <v>90</v>
      </c>
      <c r="DA9" s="14">
        <v>-1.8314211707268727E-3</v>
      </c>
      <c r="DB9" s="14">
        <v>-0.21322479306693193</v>
      </c>
      <c r="DC9" s="14">
        <v>90</v>
      </c>
      <c r="DD9" s="134"/>
      <c r="DE9" s="123"/>
      <c r="DF9" s="122" t="s">
        <v>106</v>
      </c>
      <c r="DG9" s="121"/>
      <c r="DH9" s="76">
        <v>-2.1486491293745639E-2</v>
      </c>
      <c r="DI9" s="14">
        <v>0.81934703450145929</v>
      </c>
      <c r="DJ9" s="14">
        <v>30</v>
      </c>
      <c r="DK9" s="14">
        <v>6.0668414410702202E-3</v>
      </c>
      <c r="DL9" s="14">
        <v>-0.16458166498621107</v>
      </c>
      <c r="DM9" s="75">
        <v>15</v>
      </c>
    </row>
    <row r="10" spans="1:117" s="1" customFormat="1" ht="17.399999999999999" hidden="1">
      <c r="A10" s="116"/>
      <c r="B10" s="133"/>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8"/>
      <c r="AA10" s="118"/>
      <c r="AB10" s="118"/>
      <c r="AC10" s="118"/>
      <c r="AD10" s="118"/>
      <c r="AE10" s="118"/>
      <c r="AF10" s="118"/>
      <c r="AG10" s="118"/>
      <c r="AH10" s="118"/>
      <c r="AI10" s="118"/>
      <c r="AJ10" s="118"/>
      <c r="AK10" s="118"/>
      <c r="AL10" s="118"/>
      <c r="AM10" s="118"/>
      <c r="AN10" s="118"/>
      <c r="AO10" s="118"/>
      <c r="AP10" s="116"/>
      <c r="AQ10" s="116"/>
      <c r="AR10" s="116"/>
      <c r="AS10" s="116"/>
      <c r="AT10" s="64"/>
      <c r="AU10" s="14"/>
      <c r="AV10" s="14"/>
      <c r="AW10" s="45"/>
      <c r="AX10" s="14"/>
      <c r="AY10" s="14"/>
      <c r="AZ10" s="14"/>
      <c r="BA10" s="132"/>
      <c r="BB10" s="76"/>
      <c r="BC10" s="14" t="s">
        <v>103</v>
      </c>
      <c r="BD10" s="75" t="s">
        <v>102</v>
      </c>
      <c r="BE10" s="76">
        <v>1.1953348352380402E-2</v>
      </c>
      <c r="BF10" s="14">
        <v>-0.26199747481626184</v>
      </c>
      <c r="BG10" s="14"/>
      <c r="BH10" s="14">
        <v>6.4022784193207836E-4</v>
      </c>
      <c r="BI10" s="14">
        <v>9.9820235319462214E-2</v>
      </c>
      <c r="BJ10" s="75"/>
      <c r="BK10" s="78"/>
      <c r="BL10" s="78"/>
      <c r="BM10" s="14" t="s">
        <v>103</v>
      </c>
      <c r="BN10" s="14" t="s">
        <v>102</v>
      </c>
      <c r="BO10" s="78">
        <v>-5.4819125991423083E-4</v>
      </c>
      <c r="BP10" s="14">
        <v>0.8137737537580324</v>
      </c>
      <c r="BQ10" s="14"/>
      <c r="BR10" s="14">
        <v>-3.8283996281962547E-3</v>
      </c>
      <c r="BS10" s="14">
        <v>-0.26276128532097054</v>
      </c>
      <c r="BT10" s="14"/>
      <c r="BU10" s="78"/>
      <c r="BV10" s="76"/>
      <c r="BW10" s="14" t="s">
        <v>103</v>
      </c>
      <c r="BX10" s="75" t="s">
        <v>102</v>
      </c>
      <c r="BY10" s="76">
        <v>1.283721878198715E-3</v>
      </c>
      <c r="BZ10" s="14">
        <v>0.14582953738714732</v>
      </c>
      <c r="CA10" s="14"/>
      <c r="CB10" s="14">
        <v>-1.5061032307406015E-5</v>
      </c>
      <c r="CC10" s="14">
        <v>-0.41802057106700818</v>
      </c>
      <c r="CD10" s="75"/>
      <c r="CI10" s="14"/>
      <c r="CJ10" s="14"/>
      <c r="CK10" s="76"/>
      <c r="CL10" s="14" t="s">
        <v>103</v>
      </c>
      <c r="CM10" s="75" t="s">
        <v>102</v>
      </c>
      <c r="CN10" s="76">
        <v>1.1087353657277796E-2</v>
      </c>
      <c r="CO10" s="14">
        <v>0.24526666635546435</v>
      </c>
      <c r="CP10" s="14"/>
      <c r="CQ10" s="14">
        <v>-6.718819681462161E-3</v>
      </c>
      <c r="CR10" s="14">
        <v>7.4358675761283771E-2</v>
      </c>
      <c r="CS10" s="75">
        <v>90</v>
      </c>
      <c r="CT10" s="78"/>
      <c r="CU10" s="78"/>
      <c r="CV10" s="14" t="s">
        <v>103</v>
      </c>
      <c r="CW10" s="14" t="s">
        <v>102</v>
      </c>
      <c r="CX10" s="78">
        <v>1.0414436034759467E-4</v>
      </c>
      <c r="CY10" s="14">
        <v>0.78794928198840763</v>
      </c>
      <c r="CZ10" s="14"/>
      <c r="DA10" s="14">
        <v>-1.8314211707268727E-3</v>
      </c>
      <c r="DB10" s="14">
        <v>-0.21322479306693193</v>
      </c>
      <c r="DC10" s="14"/>
      <c r="DD10" s="78"/>
      <c r="DE10" s="76"/>
      <c r="DF10" s="14" t="s">
        <v>103</v>
      </c>
      <c r="DG10" s="75" t="s">
        <v>102</v>
      </c>
      <c r="DH10" s="76">
        <v>2.0998818670427757E-3</v>
      </c>
      <c r="DI10" s="14">
        <v>8.1454448353435294E-2</v>
      </c>
      <c r="DJ10" s="14">
        <v>90</v>
      </c>
      <c r="DK10" s="14">
        <v>-6.2859824551087587E-3</v>
      </c>
      <c r="DL10" s="14">
        <v>7.4873689958798728E-3</v>
      </c>
      <c r="DM10" s="75">
        <v>90</v>
      </c>
    </row>
    <row r="11" spans="1:117" s="1" customFormat="1" ht="17.399999999999999" hidden="1">
      <c r="A11" s="116"/>
      <c r="B11" s="131"/>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8"/>
      <c r="AA11" s="118"/>
      <c r="AB11" s="118"/>
      <c r="AC11" s="118"/>
      <c r="AD11" s="118"/>
      <c r="AE11" s="118"/>
      <c r="AF11" s="118"/>
      <c r="AG11" s="118"/>
      <c r="AH11" s="118"/>
      <c r="AI11" s="118"/>
      <c r="AJ11" s="118"/>
      <c r="AK11" s="118"/>
      <c r="AL11" s="118"/>
      <c r="AM11" s="118"/>
      <c r="AN11" s="118"/>
      <c r="AO11" s="118"/>
      <c r="AP11" s="116"/>
      <c r="AQ11" s="116"/>
      <c r="AR11" s="116"/>
      <c r="AS11" s="116"/>
      <c r="AT11" s="64"/>
      <c r="AU11" s="124"/>
      <c r="AV11" s="64"/>
      <c r="AW11" s="64"/>
      <c r="AX11" s="14"/>
      <c r="AY11" s="14"/>
      <c r="AZ11" s="14"/>
      <c r="BA11" s="14"/>
      <c r="BB11" s="76" t="s">
        <v>23</v>
      </c>
      <c r="BC11" s="14" t="e">
        <f ca="1">IF(AV22&lt;=$BG$9,$BE$9*AV22+$BF$9,$BE$10*AV22+$BF$10)</f>
        <v>#REF!</v>
      </c>
      <c r="BD11" s="75" t="e">
        <f ca="1">IF(AV22&lt;=$BJ$9,$BH$9*AV22^2+$BI$9,$BH$10*AV22+$BI$10)</f>
        <v>#REF!</v>
      </c>
      <c r="BE11" s="76">
        <v>1.476536037986512E-3</v>
      </c>
      <c r="BF11" s="14">
        <v>0.49084860211026732</v>
      </c>
      <c r="BG11" s="14">
        <v>90</v>
      </c>
      <c r="BH11" s="14">
        <v>6.3964052469070304E-3</v>
      </c>
      <c r="BI11" s="14">
        <v>0.27619296292944795</v>
      </c>
      <c r="BJ11" s="75">
        <v>90</v>
      </c>
      <c r="BK11" s="78"/>
      <c r="BL11" s="78" t="s">
        <v>23</v>
      </c>
      <c r="BM11" s="14" t="e">
        <f ca="1">IF(ABS(AV22)&lt;=$BQ$9,$BO$9*ABS(AV22)+$BP$9,$BO$10*ABS(AV22)+$BP$10)</f>
        <v>#REF!</v>
      </c>
      <c r="BN11" s="14" t="e">
        <f ca="1">IF(ABS(AV22)&lt;=$BT$9,$BR$9*ABS(AV22)+$BS$9,$BR$10*ABS(AV22)+$BS$10)</f>
        <v>#REF!</v>
      </c>
      <c r="BO11" s="78">
        <v>-5.5923073172417753E-4</v>
      </c>
      <c r="BP11" s="14">
        <v>0.86383522133114665</v>
      </c>
      <c r="BQ11" s="14">
        <v>90</v>
      </c>
      <c r="BR11" s="14">
        <v>-1.2573536619470813E-2</v>
      </c>
      <c r="BS11" s="14">
        <v>-0.13186139033043465</v>
      </c>
      <c r="BT11" s="14">
        <v>90</v>
      </c>
      <c r="BU11" s="78"/>
      <c r="BV11" s="76" t="s">
        <v>23</v>
      </c>
      <c r="BW11" s="14" t="e">
        <f ca="1">IF(AV22&lt;=$CA$9,$BY$9*AV22+$BZ$9,$BY$10*AV22+$BZ$10)</f>
        <v>#REF!</v>
      </c>
      <c r="BX11" s="75" t="e">
        <f ca="1">IF(AV22&lt;=$CD$9,$CB$9*AV22+$CC$9,$CB$10*AV22+$CC$10)</f>
        <v>#REF!</v>
      </c>
      <c r="BY11" s="76">
        <v>1.006943231729434E-4</v>
      </c>
      <c r="BZ11" s="14">
        <v>0.45006697196983531</v>
      </c>
      <c r="CA11" s="14">
        <v>90</v>
      </c>
      <c r="CB11" s="14">
        <v>-3.1284246033439819E-3</v>
      </c>
      <c r="CC11" s="14">
        <v>-0.26728553345707645</v>
      </c>
      <c r="CD11" s="75">
        <v>90</v>
      </c>
      <c r="CI11" s="14"/>
      <c r="CJ11" s="14"/>
      <c r="CK11" s="76" t="s">
        <v>23</v>
      </c>
      <c r="CL11" s="14" t="e">
        <f ca="1">IF(AV22&lt;=$CP$9,$CN$9*AV22+$CO$9,$CN$10*AV22+$CO$10)</f>
        <v>#REF!</v>
      </c>
      <c r="CM11" s="75" t="e">
        <f ca="1">IF(AV22&lt;=$CS$9,$CQ$9*AV22+$CR$9,$CQ$10*AV22+$CR$10)</f>
        <v>#REF!</v>
      </c>
      <c r="CN11" s="76">
        <v>-3.5781100327875529E-4</v>
      </c>
      <c r="CO11" s="14">
        <v>0.43973753607093846</v>
      </c>
      <c r="CP11" s="14">
        <v>90</v>
      </c>
      <c r="CQ11" s="14">
        <v>-1.8923171163629567E-3</v>
      </c>
      <c r="CR11" s="14">
        <v>-0.25147882786208614</v>
      </c>
      <c r="CS11" s="75">
        <v>90</v>
      </c>
      <c r="CT11" s="78"/>
      <c r="CU11" s="78" t="s">
        <v>23</v>
      </c>
      <c r="CV11" s="14" t="e">
        <f ca="1">IF(ABS(AV22)&lt;=$CZ$9,$CX$9*ABS(AV22)+$CY$9,$CX$10*ABS(AV22)+$CY$10)</f>
        <v>#REF!</v>
      </c>
      <c r="CW11" s="14" t="e">
        <f ca="1">IF(ABS(AV22)&lt;=$DC$9,$DA$9*ABS(AV22)+$DB$9,$DA$10*ABS(AV22)+$DB$10)</f>
        <v>#REF!</v>
      </c>
      <c r="CX11" s="78">
        <v>1.5311017146514517E-4</v>
      </c>
      <c r="CY11" s="14">
        <v>0.87740409797645647</v>
      </c>
      <c r="CZ11" s="14">
        <v>90</v>
      </c>
      <c r="DA11" s="14">
        <v>7.4183634962706052E-3</v>
      </c>
      <c r="DB11" s="14">
        <v>-0.16330244591215526</v>
      </c>
      <c r="DC11" s="14">
        <v>15</v>
      </c>
      <c r="DD11" s="78"/>
      <c r="DE11" s="76" t="s">
        <v>23</v>
      </c>
      <c r="DF11" s="14" t="e">
        <f ca="1">IF(AV22&lt;=$DJ$9,$DH$9*AV22+$DI$9,$DH$10*AV22+$DI$10)</f>
        <v>#REF!</v>
      </c>
      <c r="DG11" s="75" t="e">
        <f ca="1">IF(AV22&lt;=$DM$9,$DK$9*AV22+$DL$9,$DK$10*AV22+$DL$10)</f>
        <v>#REF!</v>
      </c>
      <c r="DH11" s="76">
        <v>2.1070949009879131E-5</v>
      </c>
      <c r="DI11" s="14">
        <v>0.45919396842007054</v>
      </c>
      <c r="DJ11" s="14">
        <v>90</v>
      </c>
      <c r="DK11" s="14">
        <v>-1.6683272629911105E-3</v>
      </c>
      <c r="DL11" s="14">
        <v>-0.23493220549924246</v>
      </c>
      <c r="DM11" s="75">
        <v>90</v>
      </c>
    </row>
    <row r="12" spans="1:117" s="1" customFormat="1" ht="17.399999999999999" hidden="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8"/>
      <c r="AA12" s="118"/>
      <c r="AB12" s="118"/>
      <c r="AC12" s="118"/>
      <c r="AD12" s="118"/>
      <c r="AE12" s="118"/>
      <c r="AF12" s="118"/>
      <c r="AG12" s="118"/>
      <c r="AH12" s="118"/>
      <c r="AI12" s="118"/>
      <c r="AJ12" s="118"/>
      <c r="AK12" s="118"/>
      <c r="AL12" s="118"/>
      <c r="AM12" s="118"/>
      <c r="AN12" s="118"/>
      <c r="AO12" s="118"/>
      <c r="AP12" s="116"/>
      <c r="AQ12" s="116"/>
      <c r="AR12" s="116"/>
      <c r="AS12" s="116"/>
      <c r="AT12" s="64"/>
      <c r="AU12" s="130"/>
      <c r="AV12" s="129"/>
      <c r="AW12" s="129"/>
      <c r="AX12" s="14"/>
      <c r="AY12" s="14"/>
      <c r="AZ12" s="14"/>
      <c r="BA12" s="14"/>
      <c r="BB12" s="76" t="s">
        <v>100</v>
      </c>
      <c r="BC12" s="14" t="e">
        <f ca="1">IF(AV22&lt;=$BG$11,$BE$11*AV22+$BF$11,$BE$12*AV22+$BF$12)</f>
        <v>#REF!</v>
      </c>
      <c r="BD12" s="75" t="e">
        <f ca="1">IF(AV22&lt;=$BJ$11,$BH$11*AV22+$BI$11,$BH$12*AV22+$BI$12)</f>
        <v>#REF!</v>
      </c>
      <c r="BE12" s="76">
        <v>1.476536037986512E-3</v>
      </c>
      <c r="BF12" s="14">
        <v>0.49084860211026732</v>
      </c>
      <c r="BG12" s="14"/>
      <c r="BH12" s="14">
        <v>6.3964052469070304E-3</v>
      </c>
      <c r="BI12" s="14">
        <v>0.27619296292944795</v>
      </c>
      <c r="BJ12" s="75"/>
      <c r="BK12" s="78"/>
      <c r="BL12" s="78" t="s">
        <v>100</v>
      </c>
      <c r="BM12" s="14" t="e">
        <f ca="1">IF(ABS(AV22)&lt;=$BQ$11,$BO$11*ABS(AV22)+$BP$11,$BO$12*ABS(AV22)+$BP$12)</f>
        <v>#REF!</v>
      </c>
      <c r="BN12" s="14" t="e">
        <f ca="1">IF(ABS(AV22)&lt;=$BT$11,$BR$11*ABS(AV22)+$BS$11,$BR$12*ABS(AV22)+$BS$12)</f>
        <v>#REF!</v>
      </c>
      <c r="BO12" s="78">
        <v>-5.5923073172417753E-4</v>
      </c>
      <c r="BP12" s="14">
        <v>0.86383522133114665</v>
      </c>
      <c r="BQ12" s="14"/>
      <c r="BR12" s="14">
        <v>-1.2573536619470813E-2</v>
      </c>
      <c r="BS12" s="14">
        <v>-0.13186139033043465</v>
      </c>
      <c r="BT12" s="14"/>
      <c r="BU12" s="78"/>
      <c r="BV12" s="76" t="s">
        <v>100</v>
      </c>
      <c r="BW12" s="14" t="e">
        <f ca="1">IF(AV22&lt;=$CA$11,$BY$11*AV22+$BZ$11,$BY$12*AV22+$BZ$12)</f>
        <v>#REF!</v>
      </c>
      <c r="BX12" s="75" t="e">
        <f ca="1">IF(AV22&lt;=$CD$11,$CB$11*AV22+$CC$11,$CB$12*AV22+$CC$12)</f>
        <v>#REF!</v>
      </c>
      <c r="BY12" s="76">
        <v>1.006943231729434E-4</v>
      </c>
      <c r="BZ12" s="14">
        <v>0.45006697196983531</v>
      </c>
      <c r="CA12" s="14"/>
      <c r="CB12" s="14">
        <v>-3.1284246033439819E-3</v>
      </c>
      <c r="CC12" s="14">
        <v>-0.26728553345707645</v>
      </c>
      <c r="CD12" s="75"/>
      <c r="CI12" s="14"/>
      <c r="CJ12" s="14"/>
      <c r="CK12" s="76" t="s">
        <v>100</v>
      </c>
      <c r="CL12" s="14" t="e">
        <f ca="1">IF(AV22&lt;=$CP$11,$CN$11*AV22+$CO$11,$CN$12*AV22+$CO$12)</f>
        <v>#REF!</v>
      </c>
      <c r="CM12" s="75" t="e">
        <f ca="1">IF(AV22&lt;=$CS$11,$CQ$11*AV22+$CR$11,$CQ$12*AV22+$CR$12)</f>
        <v>#REF!</v>
      </c>
      <c r="CN12" s="76">
        <v>-3.5781100327875529E-4</v>
      </c>
      <c r="CO12" s="14">
        <v>0.43973753607093846</v>
      </c>
      <c r="CP12" s="14"/>
      <c r="CQ12" s="14">
        <v>-1.8923171163629567E-3</v>
      </c>
      <c r="CR12" s="14">
        <v>-0.25147882786208614</v>
      </c>
      <c r="CS12" s="75"/>
      <c r="CT12" s="78"/>
      <c r="CU12" s="78" t="s">
        <v>100</v>
      </c>
      <c r="CV12" s="14" t="e">
        <f ca="1">IF(ABS(AV22)&lt;=$CZ$11,$CX$11*ABS(AV22)+$CY$11,$CX$12*ABS(AV22)+$CY$12)</f>
        <v>#REF!</v>
      </c>
      <c r="CW12" s="14" t="e">
        <f ca="1">IF(ABS(AV22)&lt;=$DC$11,$DA$11*ABS(AV22)+$DB$11,$DA$12*ABS(AV22)+$DB$12)</f>
        <v>#REF!</v>
      </c>
      <c r="CX12" s="78">
        <v>1.5311017146514517E-4</v>
      </c>
      <c r="CY12" s="14">
        <v>0.87740409797645647</v>
      </c>
      <c r="CZ12" s="14"/>
      <c r="DA12" s="14">
        <v>-5.3980997224958244E-3</v>
      </c>
      <c r="DB12" s="14">
        <v>5.5931854104224535E-2</v>
      </c>
      <c r="DC12" s="14">
        <v>90</v>
      </c>
      <c r="DD12" s="78"/>
      <c r="DE12" s="76" t="s">
        <v>100</v>
      </c>
      <c r="DF12" s="14" t="e">
        <f ca="1">IF(AV22&lt;=$DJ$11,$DH$11*AV22+$DI$11,$DH$12*AV22+$DI$12)</f>
        <v>#REF!</v>
      </c>
      <c r="DG12" s="75" t="e">
        <f ca="1">IF(AV22&lt;=$DM$11,$DK$11*AV22+$DL$11,$DK$12*AV22+$DL$12)</f>
        <v>#REF!</v>
      </c>
      <c r="DH12" s="76">
        <v>2.1070949009879131E-5</v>
      </c>
      <c r="DI12" s="14">
        <v>0.45919396842007054</v>
      </c>
      <c r="DJ12" s="14"/>
      <c r="DK12" s="14">
        <v>-1.6683272629911105E-3</v>
      </c>
      <c r="DL12" s="14">
        <v>-0.23493220549924246</v>
      </c>
      <c r="DM12" s="75"/>
    </row>
    <row r="13" spans="1:117" s="1" customFormat="1" ht="17.399999999999999" hidden="1">
      <c r="A13" s="116"/>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0"/>
      <c r="Z13" s="120"/>
      <c r="AA13" s="120"/>
      <c r="AB13" s="120"/>
      <c r="AC13" s="120"/>
      <c r="AD13" s="120"/>
      <c r="AE13" s="120"/>
      <c r="AF13" s="120"/>
      <c r="AG13" s="120"/>
      <c r="AH13" s="120"/>
      <c r="AI13" s="118"/>
      <c r="AJ13" s="118"/>
      <c r="AK13" s="118"/>
      <c r="AL13" s="118"/>
      <c r="AM13" s="118"/>
      <c r="AN13" s="118"/>
      <c r="AO13" s="118"/>
      <c r="AP13" s="116"/>
      <c r="AQ13" s="116"/>
      <c r="AR13" s="116"/>
      <c r="AS13" s="116"/>
      <c r="AT13" s="64"/>
      <c r="AU13" s="124"/>
      <c r="AV13" s="64"/>
      <c r="AW13" s="64"/>
      <c r="AX13" s="14"/>
      <c r="AY13" s="14"/>
      <c r="AZ13" s="14"/>
      <c r="BA13" s="14"/>
      <c r="BB13" s="60" t="s">
        <v>98</v>
      </c>
      <c r="BC13" s="59" t="e">
        <f ca="1">IF(AV22&lt;=$BG$13,$BE$13*AV22+$BF$13,$BE$14*AV22+$BF$14)</f>
        <v>#REF!</v>
      </c>
      <c r="BD13" s="58" t="e">
        <f ca="1">IF(AV22&lt;=$BJ$13,$BH$13*AV22+$BI$13,$BH$14*AV22+$BI$14)</f>
        <v>#REF!</v>
      </c>
      <c r="BE13" s="76">
        <v>-1.3075626952359747E-3</v>
      </c>
      <c r="BF13" s="14">
        <v>0.88371576531320573</v>
      </c>
      <c r="BG13" s="14">
        <v>90</v>
      </c>
      <c r="BH13" s="14">
        <v>5.6353488026687076E-4</v>
      </c>
      <c r="BI13" s="14">
        <v>0.47043923137727695</v>
      </c>
      <c r="BJ13" s="75">
        <v>90</v>
      </c>
      <c r="BK13" s="78"/>
      <c r="BL13" s="78" t="s">
        <v>98</v>
      </c>
      <c r="BM13" s="14" t="e">
        <f ca="1">IF(ABS(AV22)&lt;=$BQ$13,$BO$13*ABS(AV22)+$BP$13,$BO$14*ABS(AV22)+$BP$14)</f>
        <v>#REF!</v>
      </c>
      <c r="BN13" s="127" t="e">
        <f ca="1">IF(ABS(AV22)&lt;=$BT$13,$BR$13*ABS(AV22)+$BS$13,$BR$14*ABS(AV22)+$BS$14)</f>
        <v>#REF!</v>
      </c>
      <c r="BO13" s="14">
        <v>-5.4819451455882708E-4</v>
      </c>
      <c r="BP13" s="14">
        <v>0.8137738979991691</v>
      </c>
      <c r="BQ13" s="14">
        <v>90</v>
      </c>
      <c r="BR13" s="14">
        <v>-3.8283990113392348E-3</v>
      </c>
      <c r="BS13" s="14">
        <v>-0.26276107159821827</v>
      </c>
      <c r="BT13" s="14">
        <v>90</v>
      </c>
      <c r="BU13" s="78"/>
      <c r="BV13" s="60" t="s">
        <v>98</v>
      </c>
      <c r="BW13" s="59" t="e">
        <f ca="1">IF(AV22&lt;=$CA$13,$BY$13*AV22+$BZ$13,$BY$14*AV22+$BZ$14)</f>
        <v>#REF!</v>
      </c>
      <c r="BX13" s="58" t="e">
        <f ca="1">IF(AV22&lt;=$CD$13,$CB$13*AV22+$CC$13,$CB$14*AV22+$CC$14)</f>
        <v>#REF!</v>
      </c>
      <c r="BY13" s="76">
        <v>-1.2230495036990637E-3</v>
      </c>
      <c r="BZ13" s="14">
        <v>0.80878634107728486</v>
      </c>
      <c r="CA13" s="14">
        <v>90</v>
      </c>
      <c r="CB13" s="14">
        <v>-1.3504734850926733E-2</v>
      </c>
      <c r="CC13" s="14">
        <v>-9.7018948046722731E-2</v>
      </c>
      <c r="CD13" s="75">
        <v>90</v>
      </c>
      <c r="CI13" s="14"/>
      <c r="CJ13" s="14"/>
      <c r="CK13" s="60" t="s">
        <v>98</v>
      </c>
      <c r="CL13" s="59" t="e">
        <f ca="1">IF(AV22&lt;=$CP$13,$CN$13*AV22+$CO$13,$CN$14*AV22+$CO$14)</f>
        <v>#REF!</v>
      </c>
      <c r="CM13" s="58" t="e">
        <f ca="1">IF(AV22&lt;=$CS$13,$CQ$13*AV22+$CR$13,$CQ$14*AV22+$CR$14)</f>
        <v>#REF!</v>
      </c>
      <c r="CN13" s="76">
        <v>-2.1768375324438191E-2</v>
      </c>
      <c r="CO13" s="14">
        <v>0.81389146757531972</v>
      </c>
      <c r="CP13" s="14">
        <v>30</v>
      </c>
      <c r="CQ13" s="14">
        <v>7.1118355208185796E-3</v>
      </c>
      <c r="CR13" s="14">
        <v>-0.1835336484274932</v>
      </c>
      <c r="CS13" s="75">
        <v>15</v>
      </c>
      <c r="CT13" s="78"/>
      <c r="CU13" s="78" t="s">
        <v>98</v>
      </c>
      <c r="CV13" s="14" t="e">
        <f ca="1">IF(ABS(AV22)&lt;=$CZ$13,$CX$13*ABS(AV22)+$CY$13,$CX$14*ABS(AV22)+$CY$14)</f>
        <v>#REF!</v>
      </c>
      <c r="CW13" s="127" t="e">
        <f ca="1">IF(ABS(AV22)&lt;=$DC$13,$DA$13*ABS(AV22)+$DB$13,$DA$14*ABS(AV22)+$DB$14)</f>
        <v>#REF!</v>
      </c>
      <c r="CX13" s="14">
        <v>1.0413861439048742E-4</v>
      </c>
      <c r="CY13" s="14">
        <v>0.78794957252887843</v>
      </c>
      <c r="CZ13" s="14">
        <v>90</v>
      </c>
      <c r="DA13" s="14">
        <v>-1.8314263672277939E-3</v>
      </c>
      <c r="DB13" s="14">
        <v>-0.21322464833552335</v>
      </c>
      <c r="DC13" s="14">
        <v>90</v>
      </c>
      <c r="DD13" s="78"/>
      <c r="DE13" s="60" t="s">
        <v>98</v>
      </c>
      <c r="DF13" s="59" t="e">
        <f ca="1">IF(AV22&lt;=$DJ$13,$DH$13*AV22+$DI$13,$DH$14*AV22+$DI$14)</f>
        <v>#REF!</v>
      </c>
      <c r="DG13" s="58" t="e">
        <f ca="1">IF(AV22&lt;=$DM$13,$DK$13*AV22+$DL$13,$DK$14*AV22+$DL$14)</f>
        <v>#REF!</v>
      </c>
      <c r="DH13" s="76">
        <v>2.388708696217607E-2</v>
      </c>
      <c r="DI13" s="14">
        <v>9.8922183467190061E-2</v>
      </c>
      <c r="DJ13" s="14">
        <v>30</v>
      </c>
      <c r="DK13" s="14">
        <v>1.4495267599525428E-2</v>
      </c>
      <c r="DL13" s="14">
        <v>-0.37237911878485569</v>
      </c>
      <c r="DM13" s="75">
        <v>23</v>
      </c>
    </row>
    <row r="14" spans="1:117" s="1" customFormat="1" ht="17.399999999999999" hidden="1">
      <c r="A14" s="116"/>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19"/>
      <c r="AB14" s="119"/>
      <c r="AC14" s="119"/>
      <c r="AD14" s="118"/>
      <c r="AE14" s="118"/>
      <c r="AF14" s="118"/>
      <c r="AG14" s="118"/>
      <c r="AH14" s="118"/>
      <c r="AI14" s="118"/>
      <c r="AJ14" s="118"/>
      <c r="AK14" s="118"/>
      <c r="AL14" s="118"/>
      <c r="AM14" s="118"/>
      <c r="AN14" s="118"/>
      <c r="AO14" s="118"/>
      <c r="AP14" s="116"/>
      <c r="AQ14" s="116"/>
      <c r="AR14" s="116"/>
      <c r="AS14" s="116"/>
      <c r="AT14" s="64"/>
      <c r="AU14" s="124"/>
      <c r="AV14" s="64"/>
      <c r="AW14" s="64"/>
      <c r="AX14" s="14"/>
      <c r="AY14" s="14"/>
      <c r="AZ14" s="14"/>
      <c r="BA14" s="14"/>
      <c r="BB14" s="14"/>
      <c r="BC14" s="14"/>
      <c r="BD14" s="14"/>
      <c r="BE14" s="60">
        <v>-1.3075626952359747E-3</v>
      </c>
      <c r="BF14" s="59">
        <v>0.88371576531320573</v>
      </c>
      <c r="BG14" s="59"/>
      <c r="BH14" s="59">
        <v>5.6353488026687076E-4</v>
      </c>
      <c r="BI14" s="59">
        <v>0.47043923137727695</v>
      </c>
      <c r="BJ14" s="58"/>
      <c r="BK14" s="14"/>
      <c r="BL14" s="125"/>
      <c r="BM14" s="125"/>
      <c r="BN14" s="125"/>
      <c r="BO14" s="63">
        <v>-5.4819538786499145E-4</v>
      </c>
      <c r="BP14" s="62">
        <v>0.8137738979667446</v>
      </c>
      <c r="BQ14" s="62"/>
      <c r="BR14" s="62">
        <v>-3.8283990113392348E-3</v>
      </c>
      <c r="BS14" s="62">
        <v>-0.26276107159821827</v>
      </c>
      <c r="BT14" s="61"/>
      <c r="BU14" s="14"/>
      <c r="BV14" s="14"/>
      <c r="BW14" s="14"/>
      <c r="BX14" s="14"/>
      <c r="BY14" s="60">
        <v>-1.2230495036990637E-3</v>
      </c>
      <c r="BZ14" s="59">
        <v>0.80878634107728486</v>
      </c>
      <c r="CA14" s="59"/>
      <c r="CB14" s="59">
        <v>-1.3504734850926733E-2</v>
      </c>
      <c r="CC14" s="59">
        <v>-9.7018948046722731E-2</v>
      </c>
      <c r="CD14" s="58"/>
      <c r="CI14" s="14"/>
      <c r="CJ14" s="14"/>
      <c r="CK14" s="14"/>
      <c r="CL14" s="14"/>
      <c r="CM14" s="14"/>
      <c r="CN14" s="60">
        <v>1.7763638261344345E-3</v>
      </c>
      <c r="CO14" s="59">
        <v>6.0265281197802764E-2</v>
      </c>
      <c r="CP14" s="59">
        <v>90</v>
      </c>
      <c r="CQ14" s="59">
        <v>-6.5130761929283361E-3</v>
      </c>
      <c r="CR14" s="59">
        <v>3.8607143547555012E-2</v>
      </c>
      <c r="CS14" s="58">
        <v>90</v>
      </c>
      <c r="CT14" s="14"/>
      <c r="CU14" s="125"/>
      <c r="CV14" s="125"/>
      <c r="CW14" s="125"/>
      <c r="CX14" s="63">
        <v>1.0413861439048742E-4</v>
      </c>
      <c r="CY14" s="62">
        <v>0.78794957252887843</v>
      </c>
      <c r="CZ14" s="62"/>
      <c r="DA14" s="62">
        <v>-1.8314263672277939E-3</v>
      </c>
      <c r="DB14" s="62">
        <v>-0.21322464833552335</v>
      </c>
      <c r="DC14" s="61"/>
      <c r="DD14" s="14"/>
      <c r="DE14" s="14"/>
      <c r="DF14" s="14"/>
      <c r="DG14" s="14"/>
      <c r="DH14" s="60">
        <v>-5.6371758556719798E-3</v>
      </c>
      <c r="DI14" s="59">
        <v>1.0922565656880132</v>
      </c>
      <c r="DJ14" s="59">
        <v>90</v>
      </c>
      <c r="DK14" s="59">
        <v>-6.8428414543857674E-3</v>
      </c>
      <c r="DL14" s="59">
        <v>0.10607216038447982</v>
      </c>
      <c r="DM14" s="58">
        <v>90</v>
      </c>
    </row>
    <row r="15" spans="1:117" s="1" customFormat="1" ht="17.399999999999999" hidden="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8"/>
      <c r="AA15" s="118"/>
      <c r="AB15" s="118"/>
      <c r="AC15" s="118"/>
      <c r="AD15" s="118"/>
      <c r="AE15" s="118"/>
      <c r="AF15" s="118"/>
      <c r="AG15" s="14"/>
      <c r="AH15" s="14"/>
      <c r="AI15" s="14"/>
      <c r="AJ15" s="14"/>
      <c r="AK15" s="14"/>
      <c r="AL15" s="118"/>
      <c r="AM15" s="118"/>
      <c r="AN15" s="118"/>
      <c r="AO15" s="118"/>
      <c r="AP15" s="116"/>
      <c r="AQ15" s="116"/>
      <c r="AR15" s="116"/>
      <c r="AS15" s="116"/>
      <c r="AT15" s="64"/>
      <c r="AU15" s="124"/>
      <c r="AV15" s="64"/>
      <c r="AW15" s="64"/>
      <c r="AX15" s="14"/>
      <c r="AY15" s="14"/>
      <c r="AZ15" s="14"/>
      <c r="BA15" s="14"/>
      <c r="BB15" s="123"/>
      <c r="BC15" s="122" t="s">
        <v>105</v>
      </c>
      <c r="BD15" s="121"/>
      <c r="BE15" s="123" t="s">
        <v>48</v>
      </c>
      <c r="BF15" s="122" t="s">
        <v>104</v>
      </c>
      <c r="BG15" s="122"/>
      <c r="BH15" s="122"/>
      <c r="BI15" s="122"/>
      <c r="BJ15" s="121"/>
      <c r="BK15" s="78"/>
      <c r="BL15" s="78"/>
      <c r="BM15" s="14" t="s">
        <v>105</v>
      </c>
      <c r="BN15" s="14"/>
      <c r="BO15" s="78" t="s">
        <v>48</v>
      </c>
      <c r="BP15" s="14" t="s">
        <v>104</v>
      </c>
      <c r="BQ15" s="14"/>
      <c r="BR15" s="14"/>
      <c r="BS15" s="14"/>
      <c r="BT15" s="14"/>
      <c r="BU15" s="78"/>
      <c r="BV15" s="123"/>
      <c r="BW15" s="122" t="s">
        <v>105</v>
      </c>
      <c r="BX15" s="121"/>
      <c r="BY15" s="76" t="s">
        <v>48</v>
      </c>
      <c r="BZ15" s="14" t="s">
        <v>104</v>
      </c>
      <c r="CA15" s="14"/>
      <c r="CB15" s="14"/>
      <c r="CC15" s="14"/>
      <c r="CD15" s="75"/>
      <c r="CI15" s="14"/>
      <c r="CJ15" s="14"/>
      <c r="CK15" s="123"/>
      <c r="CL15" s="122" t="s">
        <v>105</v>
      </c>
      <c r="CM15" s="121"/>
      <c r="CN15" s="123" t="s">
        <v>48</v>
      </c>
      <c r="CO15" s="122" t="s">
        <v>104</v>
      </c>
      <c r="CP15" s="122"/>
      <c r="CQ15" s="122"/>
      <c r="CR15" s="122"/>
      <c r="CS15" s="121"/>
      <c r="CT15" s="78"/>
      <c r="CU15" s="78"/>
      <c r="CV15" s="14" t="s">
        <v>105</v>
      </c>
      <c r="CW15" s="14"/>
      <c r="CX15" s="78" t="s">
        <v>48</v>
      </c>
      <c r="CY15" s="14" t="s">
        <v>104</v>
      </c>
      <c r="CZ15" s="14"/>
      <c r="DA15" s="14"/>
      <c r="DB15" s="14"/>
      <c r="DC15" s="14"/>
      <c r="DD15" s="78"/>
      <c r="DE15" s="123"/>
      <c r="DF15" s="122" t="s">
        <v>105</v>
      </c>
      <c r="DG15" s="121"/>
      <c r="DH15" s="76" t="s">
        <v>48</v>
      </c>
      <c r="DI15" s="14" t="s">
        <v>104</v>
      </c>
      <c r="DJ15" s="14"/>
      <c r="DK15" s="14"/>
      <c r="DL15" s="14"/>
      <c r="DM15" s="75"/>
    </row>
    <row r="16" spans="1:117" s="1" customFormat="1" ht="18" hidden="1" customHeight="1">
      <c r="A16" s="116"/>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19"/>
      <c r="AB16" s="119"/>
      <c r="AC16" s="119"/>
      <c r="AD16" s="118"/>
      <c r="AE16" s="118"/>
      <c r="AF16" s="118"/>
      <c r="AG16" s="14"/>
      <c r="AH16" s="14"/>
      <c r="AI16" s="14"/>
      <c r="AJ16" s="14"/>
      <c r="AK16" s="14"/>
      <c r="AL16" s="118"/>
      <c r="AM16" s="118"/>
      <c r="AN16" s="118"/>
      <c r="AO16" s="118"/>
      <c r="AP16" s="117"/>
      <c r="AQ16" s="116"/>
      <c r="AR16" s="116"/>
      <c r="AS16" s="116"/>
      <c r="AT16" s="64"/>
      <c r="AU16" s="64"/>
      <c r="AV16" s="64"/>
      <c r="AW16" s="64"/>
      <c r="AX16" s="14"/>
      <c r="AY16" s="14"/>
      <c r="AZ16" s="14"/>
      <c r="BA16" s="14"/>
      <c r="BB16" s="76"/>
      <c r="BC16" s="14" t="s">
        <v>103</v>
      </c>
      <c r="BD16" s="75" t="s">
        <v>102</v>
      </c>
      <c r="BE16" s="76">
        <v>-1.5320157451270313E-3</v>
      </c>
      <c r="BF16" s="14">
        <v>0.15105765980870897</v>
      </c>
      <c r="BG16" s="14">
        <v>90</v>
      </c>
      <c r="BH16" s="14">
        <v>2.4999999999999999E-7</v>
      </c>
      <c r="BI16" s="14">
        <v>0.66270663754736892</v>
      </c>
      <c r="BJ16" s="75">
        <v>90</v>
      </c>
      <c r="BK16" s="78"/>
      <c r="BL16" s="78"/>
      <c r="BM16" s="14" t="s">
        <v>103</v>
      </c>
      <c r="BN16" s="14" t="s">
        <v>102</v>
      </c>
      <c r="BO16" s="78">
        <v>1.1986235440835029E-3</v>
      </c>
      <c r="BP16" s="14">
        <v>0.7922339032049065</v>
      </c>
      <c r="BQ16" s="14">
        <v>90</v>
      </c>
      <c r="BR16" s="14">
        <v>5.799241992637089E-3</v>
      </c>
      <c r="BS16" s="14">
        <v>-0.54724530394640136</v>
      </c>
      <c r="BT16" s="14">
        <v>90</v>
      </c>
      <c r="BU16" s="78"/>
      <c r="BV16" s="76"/>
      <c r="BW16" s="14" t="s">
        <v>103</v>
      </c>
      <c r="BX16" s="75" t="s">
        <v>102</v>
      </c>
      <c r="BY16" s="76">
        <v>2.7704187453766781E-3</v>
      </c>
      <c r="BZ16" s="14">
        <v>0.83744619622223548</v>
      </c>
      <c r="CA16" s="14">
        <v>90</v>
      </c>
      <c r="CB16" s="14">
        <v>9.6660826296253669E-3</v>
      </c>
      <c r="CC16" s="14">
        <v>-0.62097042489814991</v>
      </c>
      <c r="CD16" s="75">
        <v>90</v>
      </c>
      <c r="CI16" s="14"/>
      <c r="CJ16" s="14"/>
      <c r="CK16" s="76"/>
      <c r="CL16" s="14" t="s">
        <v>103</v>
      </c>
      <c r="CM16" s="75" t="s">
        <v>102</v>
      </c>
      <c r="CN16" s="76">
        <v>-5.4974558955952898E-3</v>
      </c>
      <c r="CO16" s="14">
        <v>0.59156278583789668</v>
      </c>
      <c r="CP16" s="14">
        <v>15</v>
      </c>
      <c r="CQ16" s="14">
        <v>3.4365418641247134E-2</v>
      </c>
      <c r="CR16" s="14">
        <v>-1.4973023970978698</v>
      </c>
      <c r="CS16" s="75">
        <v>30</v>
      </c>
      <c r="CT16" s="78"/>
      <c r="CU16" s="78"/>
      <c r="CV16" s="14" t="s">
        <v>103</v>
      </c>
      <c r="CW16" s="14" t="s">
        <v>102</v>
      </c>
      <c r="CX16" s="78">
        <v>5.554356127053869E-3</v>
      </c>
      <c r="CY16" s="14">
        <v>0.46955912612952416</v>
      </c>
      <c r="CZ16" s="14">
        <v>90</v>
      </c>
      <c r="DA16" s="14">
        <v>-7.7588739936911618E-3</v>
      </c>
      <c r="DB16" s="14">
        <v>-0.37427422671535931</v>
      </c>
      <c r="DC16" s="14">
        <v>30</v>
      </c>
      <c r="DD16" s="78"/>
      <c r="DE16" s="76"/>
      <c r="DF16" s="14" t="s">
        <v>103</v>
      </c>
      <c r="DG16" s="75" t="s">
        <v>102</v>
      </c>
      <c r="DH16" s="76">
        <v>8.2588998542012758E-3</v>
      </c>
      <c r="DI16" s="14">
        <v>0.25462221658230488</v>
      </c>
      <c r="DJ16" s="14">
        <v>15</v>
      </c>
      <c r="DK16" s="14">
        <v>7.6331095228798773E-2</v>
      </c>
      <c r="DL16" s="14">
        <v>0.215819574057799</v>
      </c>
      <c r="DM16" s="75">
        <v>30</v>
      </c>
    </row>
    <row r="17" spans="1:131" s="1" customFormat="1" ht="17.399999999999999">
      <c r="A17" s="115"/>
      <c r="B17" s="115"/>
      <c r="C17" s="115"/>
      <c r="D17" s="115"/>
      <c r="E17" s="115"/>
      <c r="F17" s="115"/>
      <c r="G17" s="115"/>
      <c r="H17" s="115"/>
      <c r="I17" s="115"/>
      <c r="J17" s="115"/>
      <c r="AA17" s="103"/>
      <c r="AB17" s="103"/>
      <c r="AC17" s="103"/>
      <c r="AD17" s="103"/>
      <c r="AE17" s="103"/>
      <c r="AF17" s="103"/>
      <c r="AJ17" s="103"/>
      <c r="AK17" s="103"/>
      <c r="AL17" s="103"/>
      <c r="AM17" s="103"/>
      <c r="AN17" s="103"/>
      <c r="AO17" s="103"/>
      <c r="AP17" s="115"/>
      <c r="AQ17" s="115"/>
      <c r="AR17" s="115"/>
      <c r="AS17" s="115"/>
      <c r="AT17" s="108"/>
      <c r="AU17" s="108"/>
      <c r="AV17" s="108"/>
      <c r="AW17" s="108"/>
      <c r="AZ17" s="14"/>
      <c r="BA17" s="14"/>
      <c r="BB17" s="76" t="s">
        <v>23</v>
      </c>
      <c r="BC17" s="14" t="e">
        <f ca="1">IF(AV22&lt;=$BG$16,$BE$16*AV22+$BF$16,$BE$17*AV22+$BF$17)</f>
        <v>#REF!</v>
      </c>
      <c r="BD17" s="75" t="e">
        <f ca="1">IF(AV22&lt;=$BJ$16,$BH$16*AV22^4+$BI$16,$BH$17*AV22+$BI$17)</f>
        <v>#REF!</v>
      </c>
      <c r="BE17" s="76">
        <v>-1.5320157451270313E-3</v>
      </c>
      <c r="BF17" s="14">
        <v>0.15105765980870897</v>
      </c>
      <c r="BG17" s="14"/>
      <c r="BH17" s="14">
        <v>2.4999999999999999E-7</v>
      </c>
      <c r="BI17" s="14">
        <v>0.66270663754736892</v>
      </c>
      <c r="BJ17" s="75"/>
      <c r="BK17" s="78"/>
      <c r="BL17" s="78" t="s">
        <v>23</v>
      </c>
      <c r="BM17" s="14" t="e">
        <f ca="1">IF(ABS(AV22)&lt;=$BQ$16,$BO$16*ABS(AV22)+$BP$16,$BO$17*ABS(AV22)+$BP$17)</f>
        <v>#REF!</v>
      </c>
      <c r="BN17" s="14" t="e">
        <f ca="1">IF(ABS(AV22)&lt;=$BT$16,$BR$16*ABS(AV22)+$BS$16,$BR$17*ABS(AV22)+$BS$17)</f>
        <v>#REF!</v>
      </c>
      <c r="BO17" s="78">
        <v>1.1986235440835029E-3</v>
      </c>
      <c r="BP17" s="14">
        <v>0.7922339032049065</v>
      </c>
      <c r="BQ17" s="14"/>
      <c r="BR17" s="14">
        <v>5.799241992637089E-3</v>
      </c>
      <c r="BS17" s="14">
        <v>-0.54724530394640136</v>
      </c>
      <c r="BT17" s="14"/>
      <c r="BU17" s="78"/>
      <c r="BV17" s="76" t="s">
        <v>23</v>
      </c>
      <c r="BW17" s="14" t="e">
        <f ca="1">IF(AV22&lt;=$CA$16,$BY$16*AV22+$BZ$16,$BY$17*AV22+$BZ$17)</f>
        <v>#REF!</v>
      </c>
      <c r="BX17" s="75" t="e">
        <f ca="1">IF(AV22&lt;=$CD$16,$CB$16*AV22+$CC$16,$CB$17*AV22+$CC$17)</f>
        <v>#REF!</v>
      </c>
      <c r="BY17" s="76">
        <v>2.7704187453766781E-3</v>
      </c>
      <c r="BZ17" s="14">
        <v>0.83744619622223548</v>
      </c>
      <c r="CA17" s="14"/>
      <c r="CB17" s="14">
        <v>9.6660839243498786E-3</v>
      </c>
      <c r="CC17" s="14">
        <v>-0.62097042489814991</v>
      </c>
      <c r="CD17" s="75"/>
      <c r="CI17" s="14"/>
      <c r="CJ17" s="14"/>
      <c r="CK17" s="76" t="s">
        <v>23</v>
      </c>
      <c r="CL17" s="14" t="e">
        <f ca="1">IF(AV22&lt;=$CP$16,$CN$16*AV22+$CO$16,$CN$17*AV22+$CO$17)</f>
        <v>#REF!</v>
      </c>
      <c r="CM17" s="75" t="e">
        <f ca="1">IF(AV22&lt;=$CS$16,$CQ$16*AV22+$CR$16,$CQ$17*AV22+$CR$17)</f>
        <v>#REF!</v>
      </c>
      <c r="CN17" s="76">
        <v>9.2458543394668535E-3</v>
      </c>
      <c r="CO17" s="14">
        <v>0.3799541022738373</v>
      </c>
      <c r="CP17" s="14">
        <v>90</v>
      </c>
      <c r="CQ17" s="14">
        <v>-7.993084161015386E-3</v>
      </c>
      <c r="CR17" s="14">
        <v>-3.6651194539834966E-2</v>
      </c>
      <c r="CS17" s="75">
        <v>90</v>
      </c>
      <c r="CT17" s="78"/>
      <c r="CU17" s="78" t="s">
        <v>23</v>
      </c>
      <c r="CV17" s="14" t="e">
        <f ca="1">IF(ABS(AV22)&lt;=$CZ$16,$CX$16*ABS(AV22)+$CY$16,$CX$17*ABS(AV22)+$CY$17)</f>
        <v>#REF!</v>
      </c>
      <c r="CW17" s="14" t="e">
        <f ca="1">IF(ABS(AV22)&lt;=$DC$16,$DA$16*ABS(AV22)+$DB$16,$DA$17*ABS(AV22)+$DB$17)</f>
        <v>#REF!</v>
      </c>
      <c r="CX17" s="78">
        <v>5.554356127053869E-3</v>
      </c>
      <c r="CY17" s="14">
        <v>0.46955912612952416</v>
      </c>
      <c r="CZ17" s="14"/>
      <c r="DA17" s="14">
        <v>1.0281299331255834E-2</v>
      </c>
      <c r="DB17" s="14">
        <v>-0.90764364338094028</v>
      </c>
      <c r="DC17" s="14">
        <v>90</v>
      </c>
      <c r="DD17" s="78"/>
      <c r="DE17" s="76" t="s">
        <v>23</v>
      </c>
      <c r="DF17" s="14" t="e">
        <f ca="1">IF(AV22&lt;=$DJ$16,$DH$16*AV22+$DI$16,$DH$17*AV22+$DI$17)</f>
        <v>#REF!</v>
      </c>
      <c r="DG17" s="75" t="e">
        <f ca="1">IF(AV22&lt;=$DM$16,$DK$16*AV22+$DL$16,$DK$17*AV22+$DL$17)</f>
        <v>#REF!</v>
      </c>
      <c r="DH17" s="76">
        <v>-7.6071576719467541E-3</v>
      </c>
      <c r="DI17" s="14">
        <v>0.52672415998292388</v>
      </c>
      <c r="DJ17" s="14">
        <v>90</v>
      </c>
      <c r="DK17" s="14">
        <v>-7.8055856840415189E-2</v>
      </c>
      <c r="DL17" s="14">
        <v>5.0581308087972445</v>
      </c>
      <c r="DM17" s="75">
        <v>90</v>
      </c>
    </row>
    <row r="18" spans="1:131" s="1" customFormat="1" ht="17.399999999999999">
      <c r="A18" s="101"/>
      <c r="B18" s="114"/>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2"/>
      <c r="AB18" s="112"/>
      <c r="AC18" s="112"/>
      <c r="AD18" s="101"/>
      <c r="AE18" s="101"/>
      <c r="AF18" s="101"/>
      <c r="AG18" s="111"/>
      <c r="AH18" s="110" t="s">
        <v>101</v>
      </c>
      <c r="AI18" s="109">
        <v>1.5</v>
      </c>
      <c r="AJ18" s="103"/>
      <c r="AK18" s="103"/>
      <c r="AL18" s="101"/>
      <c r="AM18" s="101"/>
      <c r="AN18" s="101"/>
      <c r="AO18" s="101"/>
      <c r="AP18" s="101"/>
      <c r="AQ18" s="101"/>
      <c r="AR18" s="101"/>
      <c r="AS18" s="101"/>
      <c r="AT18" s="108"/>
      <c r="AU18" s="108"/>
      <c r="AV18" s="108"/>
      <c r="AW18" s="108"/>
      <c r="AZ18" s="14"/>
      <c r="BA18" s="14"/>
      <c r="BB18" s="76" t="s">
        <v>100</v>
      </c>
      <c r="BC18" s="14" t="e">
        <f ca="1">IF(AV22&lt;=$BG$18,$BE$18*AV22+$BF$18,$BE$19*AV22+$BF$19)</f>
        <v>#REF!</v>
      </c>
      <c r="BD18" s="75" t="e">
        <f ca="1">IF(AV22&lt;=$BJ$18,$BH$18*AV22+$BI$18,$BH$19*AV22+$BI$19)</f>
        <v>#REF!</v>
      </c>
      <c r="BE18" s="76">
        <v>1.0817999549110266E-3</v>
      </c>
      <c r="BF18" s="14">
        <v>0.76555466339505152</v>
      </c>
      <c r="BG18" s="14">
        <v>90</v>
      </c>
      <c r="BH18" s="14">
        <v>-9.5713078073730497E-3</v>
      </c>
      <c r="BI18" s="14">
        <v>-0.68620597620717261</v>
      </c>
      <c r="BJ18" s="75">
        <v>90</v>
      </c>
      <c r="BK18" s="78"/>
      <c r="BL18" s="78" t="s">
        <v>100</v>
      </c>
      <c r="BM18" s="14" t="e">
        <f ca="1">IF(ABS(AV22)&lt;=$BQ$18,$BO$18*ABS(AV22)+$BP$18,$BO$19*ABS(AV22)+$BP$19)</f>
        <v>#REF!</v>
      </c>
      <c r="BN18" s="14" t="e">
        <f ca="1">IF(ABS(AV22)&lt;=$BT$18,$BR$18*ABS(AV22)+$BS$18,$BR$19*ABS(AV22)+$BS$19)</f>
        <v>#REF!</v>
      </c>
      <c r="BO18" s="78">
        <v>7.4864673774938952E-4</v>
      </c>
      <c r="BP18" s="14">
        <v>0.77101492134979011</v>
      </c>
      <c r="BQ18" s="14">
        <v>90</v>
      </c>
      <c r="BR18" s="14">
        <v>-5.0842829115878563E-3</v>
      </c>
      <c r="BS18" s="14">
        <v>-0.29305975739108869</v>
      </c>
      <c r="BT18" s="14">
        <v>90</v>
      </c>
      <c r="BU18" s="78"/>
      <c r="BV18" s="76" t="s">
        <v>100</v>
      </c>
      <c r="BW18" s="14" t="e">
        <f ca="1">IF(AV22&lt;=$CA$18,$BY$18*AV22+$BZ$18,$BY$19*AV22+$BZ$19)</f>
        <v>#REF!</v>
      </c>
      <c r="BX18" s="75" t="e">
        <f ca="1">IF(AV22&lt;=$CD$18,$CB$18*AV22+$CC$18,$CB$19*AV22+$CC$19)</f>
        <v>#REF!</v>
      </c>
      <c r="BY18" s="76">
        <v>6.1611999516218968E-4</v>
      </c>
      <c r="BZ18" s="14">
        <v>0.81819566464426452</v>
      </c>
      <c r="CA18" s="14">
        <v>90</v>
      </c>
      <c r="CB18" s="14">
        <v>2.3851346327599943E-3</v>
      </c>
      <c r="CC18" s="14">
        <v>-0.4496352405252742</v>
      </c>
      <c r="CD18" s="75">
        <v>90</v>
      </c>
      <c r="CI18" s="14"/>
      <c r="CJ18" s="14"/>
      <c r="CK18" s="76" t="s">
        <v>100</v>
      </c>
      <c r="CL18" s="14" t="e">
        <f ca="1">IF(AV22&lt;=$CP$18,$CN$18*AV22+$CO$18,$CN$19*AV22+$CO$19)</f>
        <v>#REF!</v>
      </c>
      <c r="CM18" s="75" t="e">
        <f ca="1">IF(AV22&lt;=$CS$18,$CQ$18*AV22+$CR$18,$CQ$19*AV22+$CR$19)</f>
        <v>#REF!</v>
      </c>
      <c r="CN18" s="76">
        <v>6.8723123395087371E-4</v>
      </c>
      <c r="CO18" s="14">
        <v>0.76398000140844025</v>
      </c>
      <c r="CP18" s="14">
        <v>90</v>
      </c>
      <c r="CQ18" s="14">
        <v>-3.6876129145110492E-3</v>
      </c>
      <c r="CR18" s="14">
        <v>-0.71432298933589999</v>
      </c>
      <c r="CS18" s="75">
        <v>90</v>
      </c>
      <c r="CT18" s="78"/>
      <c r="CU18" s="78" t="s">
        <v>100</v>
      </c>
      <c r="CV18" s="14" t="e">
        <f ca="1">IF(ABS(AV22)&lt;=$CZ$18,$CX$18*ABS(AV22)+$CY$18,$CX$19*ABS(AV22)+$CY$19)</f>
        <v>#REF!</v>
      </c>
      <c r="CW18" s="14" t="e">
        <f ca="1">IF(ABS(AV22)&lt;=$DC$18,$DA$18*ABS(AV22)+$DB$18,$DA$19*ABS(AV22)+$DB$19)</f>
        <v>#REF!</v>
      </c>
      <c r="CX18" s="78">
        <v>7.1556634472008098E-5</v>
      </c>
      <c r="CY18" s="14">
        <v>0.70158145272033501</v>
      </c>
      <c r="CZ18" s="14">
        <v>90</v>
      </c>
      <c r="DA18" s="14">
        <v>4.7938865965236888E-3</v>
      </c>
      <c r="DB18" s="14">
        <v>-0.21413578693509194</v>
      </c>
      <c r="DC18" s="14">
        <v>23</v>
      </c>
      <c r="DD18" s="78"/>
      <c r="DE18" s="76" t="s">
        <v>100</v>
      </c>
      <c r="DF18" s="14" t="e">
        <f ca="1">IF(AV22&lt;=$DJ$18,$DH$18*AV22+$DI$18,$DH$19*AV22+$DI$19)</f>
        <v>#REF!</v>
      </c>
      <c r="DG18" s="75" t="e">
        <f ca="1">IF(AV22&lt;=$DM$18,$DK$18*AV22+$DL$18,$DK$19*AV22+$DL$19)</f>
        <v>#REF!</v>
      </c>
      <c r="DH18" s="76">
        <v>-1.5101158535373773E-3</v>
      </c>
      <c r="DI18" s="14">
        <v>0.15528589331196241</v>
      </c>
      <c r="DJ18" s="14">
        <v>90</v>
      </c>
      <c r="DK18" s="14">
        <v>-2.448339965939357E-3</v>
      </c>
      <c r="DL18" s="14">
        <v>0.5786621319177031</v>
      </c>
      <c r="DM18" s="75">
        <v>90</v>
      </c>
    </row>
    <row r="19" spans="1:131" s="1" customFormat="1" ht="18" customHeight="1">
      <c r="B19" s="107"/>
      <c r="AG19" s="106"/>
      <c r="AH19" s="105" t="s">
        <v>99</v>
      </c>
      <c r="AI19" s="104">
        <v>4</v>
      </c>
      <c r="AJ19" s="103"/>
      <c r="AK19" s="103"/>
      <c r="AZ19" s="14"/>
      <c r="BA19" s="14"/>
      <c r="BB19" s="60" t="s">
        <v>98</v>
      </c>
      <c r="BC19" s="59" t="e">
        <f ca="1">IF(AV22&lt;=$BG$20,$BE$20*AV22+$BF$20,$BE$21*AV22+$BF$21)</f>
        <v>#REF!</v>
      </c>
      <c r="BD19" s="58" t="e">
        <f ca="1">IF(AV22&lt;=$BJ$20,$BH$20*AV22+$BI$20,$BH$21*AV22+$BI$21)</f>
        <v>#REF!</v>
      </c>
      <c r="BE19" s="76">
        <v>1.0817999549110266E-3</v>
      </c>
      <c r="BF19" s="14">
        <v>0.76555466339505152</v>
      </c>
      <c r="BG19" s="14"/>
      <c r="BH19" s="14">
        <v>-9.5713078073730497E-3</v>
      </c>
      <c r="BI19" s="14">
        <v>-0.68620597620717261</v>
      </c>
      <c r="BJ19" s="75"/>
      <c r="BK19" s="78"/>
      <c r="BL19" s="63" t="s">
        <v>98</v>
      </c>
      <c r="BM19" s="62" t="e">
        <f ca="1">IF(ABS(AV22)&lt;=$BQ$20,$BO$20*ABS(AV22)+$BP$20,$BO$21*ABS(AV22)+$BP$21)</f>
        <v>#REF!</v>
      </c>
      <c r="BN19" s="61" t="e">
        <f ca="1">IF(ABS(AV22)&lt;=$BT$20,$BR$20*ABS(AV22)+$BS$20,$BR$21*ABS(AV22)+$BS$21)</f>
        <v>#REF!</v>
      </c>
      <c r="BO19" s="14">
        <v>7.4864673774938952E-4</v>
      </c>
      <c r="BP19" s="14">
        <v>0.77101492134979011</v>
      </c>
      <c r="BQ19" s="14"/>
      <c r="BR19" s="14">
        <v>-5.0842829115878563E-3</v>
      </c>
      <c r="BS19" s="14">
        <v>-0.29305975739108869</v>
      </c>
      <c r="BT19" s="14"/>
      <c r="BU19" s="78"/>
      <c r="BV19" s="60" t="s">
        <v>98</v>
      </c>
      <c r="BW19" s="59" t="e">
        <f ca="1">IF(AV22&lt;=$CA$20,$BY$20*AV22+$BZ$20,$BY$21*AV22+$BZ$21)</f>
        <v>#REF!</v>
      </c>
      <c r="BX19" s="58" t="e">
        <f ca="1">IF(AV22&lt;=$CD$20,$CB$20*AV22+$CC$20,$CB$21*AV22+$CC$21)</f>
        <v>#REF!</v>
      </c>
      <c r="BY19" s="76">
        <v>6.1611999516218968E-4</v>
      </c>
      <c r="BZ19" s="14">
        <v>0.81819566464426452</v>
      </c>
      <c r="CA19" s="14"/>
      <c r="CB19" s="14">
        <v>2.3851347608306143E-3</v>
      </c>
      <c r="CC19" s="14">
        <v>-0.44963524052199411</v>
      </c>
      <c r="CD19" s="75"/>
      <c r="CI19" s="14"/>
      <c r="CJ19" s="14"/>
      <c r="CK19" s="60" t="s">
        <v>98</v>
      </c>
      <c r="CL19" s="59" t="e">
        <f ca="1">IF(AV22&lt;=$CP$20,$CN$20*ABS(AV22)+$CO$20,$CN$21*AV22+$CO$21)</f>
        <v>#REF!</v>
      </c>
      <c r="CM19" s="58" t="e">
        <f ca="1">IF(AV22&lt;=$CS$20,$CQ$20*ABS(AV22)+$CR$20,$CQ$21*AV22+$CR$21)</f>
        <v>#REF!</v>
      </c>
      <c r="CN19" s="76">
        <v>6.8723123395087371E-4</v>
      </c>
      <c r="CO19" s="14">
        <v>0.76398000140844025</v>
      </c>
      <c r="CP19" s="14"/>
      <c r="CQ19" s="14">
        <v>-3.6876129145110492E-3</v>
      </c>
      <c r="CR19" s="14">
        <v>-0.71432298933589999</v>
      </c>
      <c r="CS19" s="75"/>
      <c r="CT19" s="78"/>
      <c r="CU19" s="63" t="s">
        <v>98</v>
      </c>
      <c r="CV19" s="62" t="e">
        <f ca="1">IF(ABS(AV22)&lt;=$CZ$20,$CX$20*ABS(AV22)+$CY$20,$CX$21*ABS(AV22)+$CY$21)</f>
        <v>#REF!</v>
      </c>
      <c r="CW19" s="61" t="e">
        <f ca="1">IF(ABS(AV22)&lt;=$DC$20,$DA$20*ABS(AV22)+$DB$20,$DA$21*ABS(AV22)+$DB$21)</f>
        <v>#REF!</v>
      </c>
      <c r="CX19" s="14">
        <v>7.1556634472008098E-5</v>
      </c>
      <c r="CY19" s="14">
        <v>0.70158145272033501</v>
      </c>
      <c r="CZ19" s="14"/>
      <c r="DA19" s="14">
        <v>-3.376083626799635E-3</v>
      </c>
      <c r="DB19" s="14">
        <v>-5.6284218083926474E-2</v>
      </c>
      <c r="DC19" s="14">
        <v>90</v>
      </c>
      <c r="DD19" s="78"/>
      <c r="DE19" s="60" t="s">
        <v>98</v>
      </c>
      <c r="DF19" s="59" t="e">
        <f ca="1">IF(AV22&lt;=$DJ$20,$DH$20*AV22+$DI$20,$DH$21*AV22+$DI$21)</f>
        <v>#REF!</v>
      </c>
      <c r="DG19" s="58" t="e">
        <f ca="1">IF(AV22&lt;=$DM$20,$DK$20*AV22+$DL$20,$DK$21*AV22+$DL$21)</f>
        <v>#REF!</v>
      </c>
      <c r="DH19" s="76">
        <v>-1.5101158535373773E-3</v>
      </c>
      <c r="DI19" s="14">
        <v>0.15528589331196241</v>
      </c>
      <c r="DJ19" s="14"/>
      <c r="DK19" s="14">
        <v>-2.448339965939357E-3</v>
      </c>
      <c r="DL19" s="14">
        <v>0.5786621319177031</v>
      </c>
      <c r="DM19" s="75"/>
    </row>
    <row r="20" spans="1:131" s="1" customFormat="1" ht="90.75" customHeight="1">
      <c r="A20" s="102"/>
      <c r="B20" s="101"/>
      <c r="C20" s="81"/>
      <c r="D20" s="81"/>
      <c r="H20" s="81"/>
      <c r="I20" s="100" t="s">
        <v>97</v>
      </c>
      <c r="J20" s="99"/>
      <c r="K20" s="99"/>
      <c r="L20" s="99"/>
      <c r="M20" s="99"/>
      <c r="N20" s="90"/>
      <c r="O20" s="90"/>
      <c r="P20" s="89"/>
      <c r="Q20" s="89"/>
      <c r="R20" s="98"/>
      <c r="S20" s="97" t="s">
        <v>159</v>
      </c>
      <c r="T20" s="96"/>
      <c r="U20" s="95"/>
      <c r="V20" s="83"/>
      <c r="W20" s="94"/>
      <c r="X20" s="93" t="s">
        <v>96</v>
      </c>
      <c r="Y20" s="92"/>
      <c r="Z20" s="92"/>
      <c r="AA20" s="91"/>
      <c r="AB20" s="90"/>
      <c r="AC20" s="90"/>
      <c r="AD20" s="89"/>
      <c r="AE20" s="89"/>
      <c r="AF20" s="88"/>
      <c r="AG20" s="87" t="s">
        <v>95</v>
      </c>
      <c r="AH20" s="86"/>
      <c r="AI20" s="85"/>
      <c r="AJ20" s="84"/>
      <c r="AK20" s="84"/>
      <c r="AL20" s="83"/>
      <c r="AM20" s="82"/>
      <c r="AN20" s="81"/>
      <c r="AO20" s="81"/>
      <c r="AP20" s="81"/>
      <c r="AQ20" s="81"/>
      <c r="AR20" s="80" t="s">
        <v>94</v>
      </c>
      <c r="AS20" s="79"/>
      <c r="AU20" s="64" t="s">
        <v>93</v>
      </c>
      <c r="AV20" s="64"/>
      <c r="AW20" s="14"/>
      <c r="AX20" s="14"/>
      <c r="AY20" s="14"/>
      <c r="AZ20" s="14"/>
      <c r="BA20" s="14"/>
      <c r="BB20" s="14"/>
      <c r="BC20" s="14"/>
      <c r="BD20" s="14"/>
      <c r="BE20" s="76">
        <v>1.8772309927149911E-3</v>
      </c>
      <c r="BF20" s="14">
        <v>0.53444129529131934</v>
      </c>
      <c r="BG20" s="14">
        <v>90</v>
      </c>
      <c r="BH20" s="14">
        <v>5.0448489461193966E-3</v>
      </c>
      <c r="BI20" s="14">
        <v>-1.6519875045264625</v>
      </c>
      <c r="BJ20" s="75">
        <v>90</v>
      </c>
      <c r="BK20" s="78"/>
      <c r="BL20" s="14"/>
      <c r="BM20" s="14"/>
      <c r="BN20" s="14"/>
      <c r="BO20" s="78">
        <v>2.1217175077514836E-4</v>
      </c>
      <c r="BP20" s="14">
        <v>0.60589480315313449</v>
      </c>
      <c r="BQ20" s="14">
        <v>90</v>
      </c>
      <c r="BR20" s="14">
        <v>9.7990559927995519E-5</v>
      </c>
      <c r="BS20" s="14">
        <v>-0.50089423419353896</v>
      </c>
      <c r="BT20" s="14">
        <v>90</v>
      </c>
      <c r="BU20" s="78"/>
      <c r="BV20" s="14"/>
      <c r="BW20" s="14"/>
      <c r="BX20" s="14"/>
      <c r="BY20" s="76">
        <v>-1.0354458491514642E-2</v>
      </c>
      <c r="BZ20" s="14">
        <v>0.72835016210231118</v>
      </c>
      <c r="CA20" s="14">
        <v>15</v>
      </c>
      <c r="CB20" s="14">
        <v>-2.4644859978381617E-4</v>
      </c>
      <c r="CC20" s="14">
        <v>-0.39343448939015846</v>
      </c>
      <c r="CD20" s="75">
        <v>90</v>
      </c>
      <c r="CI20" s="14"/>
      <c r="CJ20" s="14"/>
      <c r="CK20" s="14"/>
      <c r="CL20" s="14"/>
      <c r="CM20" s="14"/>
      <c r="CN20" s="76">
        <v>-1.2690831930791756E-2</v>
      </c>
      <c r="CO20" s="14">
        <v>0.79326206992238646</v>
      </c>
      <c r="CP20" s="14">
        <v>30</v>
      </c>
      <c r="CQ20" s="14">
        <v>-4.1641853093468538E-2</v>
      </c>
      <c r="CR20" s="14">
        <v>-0.30958070695667944</v>
      </c>
      <c r="CS20" s="75">
        <v>38</v>
      </c>
      <c r="CT20" s="78"/>
      <c r="CU20" s="14"/>
      <c r="CV20" s="14"/>
      <c r="CW20" s="14"/>
      <c r="CX20" s="78">
        <v>-3.1460168979502673E-3</v>
      </c>
      <c r="CY20" s="14">
        <v>0.65592926522235473</v>
      </c>
      <c r="CZ20" s="14">
        <v>90</v>
      </c>
      <c r="DA20" s="14">
        <v>2.0611709613264258E-3</v>
      </c>
      <c r="DB20" s="14">
        <v>-0.68264038830348672</v>
      </c>
      <c r="DC20" s="14">
        <v>90</v>
      </c>
      <c r="DD20" s="77"/>
      <c r="DE20" s="14"/>
      <c r="DF20" s="14"/>
      <c r="DG20" s="14"/>
      <c r="DH20" s="76">
        <v>8.4372817516962378E-3</v>
      </c>
      <c r="DI20" s="14">
        <v>0.19314665940123987</v>
      </c>
      <c r="DJ20" s="14">
        <v>30</v>
      </c>
      <c r="DK20" s="14">
        <v>-1.6330528681277733E-2</v>
      </c>
      <c r="DL20" s="14">
        <v>1.3036080163925017</v>
      </c>
      <c r="DM20" s="75">
        <v>90</v>
      </c>
      <c r="DN20" s="74" t="s">
        <v>92</v>
      </c>
      <c r="DO20" s="14"/>
      <c r="DP20" s="14"/>
      <c r="DQ20" s="14" t="s">
        <v>91</v>
      </c>
      <c r="DR20" s="14" t="e" cm="1">
        <f t="array" aca="1" ref="DR20" ca="1">IF(ISBLANK(INDIRECT("Data!B5")),INDIRECT("Data!B3"),INDIRECT("Data!B5"))</f>
        <v>#REF!</v>
      </c>
      <c r="DS20" s="14"/>
      <c r="DT20" s="14"/>
      <c r="DU20" s="14"/>
      <c r="DV20" s="14"/>
      <c r="DW20" s="14"/>
      <c r="DX20" s="14"/>
      <c r="DY20" s="14"/>
      <c r="DZ20" s="14"/>
      <c r="EA20" s="14"/>
    </row>
    <row r="21" spans="1:131" s="1" customFormat="1" ht="79.2">
      <c r="A21" s="56" t="s">
        <v>90</v>
      </c>
      <c r="B21" s="56" t="s">
        <v>89</v>
      </c>
      <c r="C21" s="56" t="s">
        <v>88</v>
      </c>
      <c r="D21" s="56" t="s">
        <v>87</v>
      </c>
      <c r="E21" s="56" t="s">
        <v>86</v>
      </c>
      <c r="F21" s="56" t="s">
        <v>85</v>
      </c>
      <c r="G21" s="56" t="s">
        <v>84</v>
      </c>
      <c r="H21" s="56" t="s">
        <v>83</v>
      </c>
      <c r="I21" s="73" t="s">
        <v>82</v>
      </c>
      <c r="J21" s="73" t="s">
        <v>81</v>
      </c>
      <c r="K21" s="73" t="s">
        <v>80</v>
      </c>
      <c r="L21" s="73" t="s">
        <v>75</v>
      </c>
      <c r="M21" s="73" t="s">
        <v>74</v>
      </c>
      <c r="N21" s="70" t="s">
        <v>73</v>
      </c>
      <c r="O21" s="68" t="s">
        <v>72</v>
      </c>
      <c r="P21" s="68" t="s">
        <v>71</v>
      </c>
      <c r="Q21" s="67" t="s">
        <v>70</v>
      </c>
      <c r="R21" s="73" t="s">
        <v>63</v>
      </c>
      <c r="S21" s="72" t="s">
        <v>79</v>
      </c>
      <c r="T21" s="72" t="s">
        <v>78</v>
      </c>
      <c r="U21" s="70" t="s">
        <v>71</v>
      </c>
      <c r="V21" s="67" t="s">
        <v>70</v>
      </c>
      <c r="W21" s="72" t="s">
        <v>63</v>
      </c>
      <c r="X21" s="71" t="s">
        <v>77</v>
      </c>
      <c r="Y21" s="71" t="s">
        <v>76</v>
      </c>
      <c r="Z21" s="71" t="s">
        <v>75</v>
      </c>
      <c r="AA21" s="71" t="s">
        <v>74</v>
      </c>
      <c r="AB21" s="70" t="s">
        <v>73</v>
      </c>
      <c r="AC21" s="68" t="s">
        <v>72</v>
      </c>
      <c r="AD21" s="68" t="s">
        <v>71</v>
      </c>
      <c r="AE21" s="67" t="s">
        <v>70</v>
      </c>
      <c r="AF21" s="71" t="s">
        <v>63</v>
      </c>
      <c r="AG21" s="69" t="s">
        <v>69</v>
      </c>
      <c r="AH21" s="69" t="s">
        <v>68</v>
      </c>
      <c r="AI21" s="69" t="s">
        <v>67</v>
      </c>
      <c r="AJ21" s="70" t="s">
        <v>66</v>
      </c>
      <c r="AK21" s="68" t="s">
        <v>65</v>
      </c>
      <c r="AL21" s="67" t="s">
        <v>64</v>
      </c>
      <c r="AM21" s="69" t="s">
        <v>63</v>
      </c>
      <c r="AN21" s="66" t="s">
        <v>62</v>
      </c>
      <c r="AO21" s="66" t="s">
        <v>61</v>
      </c>
      <c r="AP21" s="68" t="s">
        <v>60</v>
      </c>
      <c r="AQ21" s="67" t="s">
        <v>59</v>
      </c>
      <c r="AR21" s="66" t="e">
        <f ca="1">"Cells to reference in Shading sheet column "&amp;IF(DR20="9.6a","AF.","AH.")</f>
        <v>#REF!</v>
      </c>
      <c r="AS21" s="66" t="e">
        <f ca="1">"Cells to reference in Shading sheet column "&amp;IF(DR20="9.6a","AG.","AI.")</f>
        <v>#REF!</v>
      </c>
      <c r="AU21" s="65" t="s">
        <v>171</v>
      </c>
      <c r="AV21" s="64"/>
      <c r="AW21" s="14"/>
      <c r="AX21" s="14"/>
      <c r="AY21" s="14"/>
      <c r="AZ21" s="14"/>
      <c r="BA21" s="14"/>
      <c r="BB21" s="14"/>
      <c r="BC21" s="14"/>
      <c r="BD21" s="14"/>
      <c r="BE21" s="60">
        <v>1.8772309927149911E-3</v>
      </c>
      <c r="BF21" s="59">
        <v>0.53444129529131934</v>
      </c>
      <c r="BG21" s="59"/>
      <c r="BH21" s="59">
        <v>5.0448489461193966E-3</v>
      </c>
      <c r="BI21" s="59">
        <v>-1.6519875045264625</v>
      </c>
      <c r="BJ21" s="58"/>
      <c r="BK21" s="14"/>
      <c r="BL21" s="14"/>
      <c r="BM21" s="14"/>
      <c r="BN21" s="14"/>
      <c r="BO21" s="63">
        <v>2.1217305258679382E-4</v>
      </c>
      <c r="BP21" s="62">
        <v>0.60589480285468067</v>
      </c>
      <c r="BQ21" s="62"/>
      <c r="BR21" s="62">
        <v>9.7990559927995519E-5</v>
      </c>
      <c r="BS21" s="62">
        <v>-0.50089423419353896</v>
      </c>
      <c r="BT21" s="61"/>
      <c r="BU21" s="14"/>
      <c r="BV21" s="14"/>
      <c r="BW21" s="14"/>
      <c r="BX21" s="14"/>
      <c r="BY21" s="60">
        <v>4.1465092763245661E-3</v>
      </c>
      <c r="BZ21" s="59">
        <v>0.51538142896641481</v>
      </c>
      <c r="CA21" s="59">
        <v>90</v>
      </c>
      <c r="CB21" s="59">
        <v>-2.4644859978381617E-4</v>
      </c>
      <c r="CC21" s="59">
        <v>-0.39343448939015846</v>
      </c>
      <c r="CD21" s="58"/>
      <c r="CI21" s="14"/>
      <c r="CJ21" s="14"/>
      <c r="CK21" s="14"/>
      <c r="CL21" s="14"/>
      <c r="CM21" s="14"/>
      <c r="CN21" s="60">
        <v>7.9820839342476576E-3</v>
      </c>
      <c r="CO21" s="59">
        <v>0.16987036320395932</v>
      </c>
      <c r="CP21" s="59">
        <v>90</v>
      </c>
      <c r="CQ21" s="59">
        <v>2.5080489103301136E-2</v>
      </c>
      <c r="CR21" s="59">
        <v>-2.7257454146987463</v>
      </c>
      <c r="CS21" s="58">
        <v>90</v>
      </c>
      <c r="CT21" s="14"/>
      <c r="CU21" s="14"/>
      <c r="CV21" s="14"/>
      <c r="CW21" s="14"/>
      <c r="CX21" s="63">
        <v>-3.1460168979502673E-3</v>
      </c>
      <c r="CY21" s="62">
        <v>0.65592926522235473</v>
      </c>
      <c r="CZ21" s="62"/>
      <c r="DA21" s="62">
        <v>2.0611709613264258E-3</v>
      </c>
      <c r="DB21" s="62">
        <v>-0.68264038830348672</v>
      </c>
      <c r="DC21" s="61"/>
      <c r="DD21" s="14"/>
      <c r="DE21" s="14"/>
      <c r="DF21" s="14"/>
      <c r="DG21" s="14"/>
      <c r="DH21" s="60">
        <v>-7.8452129408915217E-3</v>
      </c>
      <c r="DI21" s="59">
        <v>0.6838450127499146</v>
      </c>
      <c r="DJ21" s="59">
        <v>90</v>
      </c>
      <c r="DK21" s="59">
        <v>-1.6330528681277733E-2</v>
      </c>
      <c r="DL21" s="59">
        <v>1.3036080163925017</v>
      </c>
      <c r="DM21" s="58"/>
      <c r="DN21" s="44" t="s">
        <v>57</v>
      </c>
      <c r="DO21" s="44" t="s">
        <v>56</v>
      </c>
      <c r="DP21" s="44" t="s">
        <v>55</v>
      </c>
      <c r="DQ21" s="44" t="s">
        <v>54</v>
      </c>
      <c r="DR21" s="44" t="s">
        <v>53</v>
      </c>
      <c r="DS21" s="44" t="s">
        <v>161</v>
      </c>
      <c r="DT21" s="44" t="s">
        <v>160</v>
      </c>
      <c r="DU21" s="44" t="s">
        <v>166</v>
      </c>
      <c r="DV21" s="44" t="s">
        <v>167</v>
      </c>
      <c r="DW21" s="44" t="s">
        <v>174</v>
      </c>
      <c r="DX21" s="44" t="s">
        <v>173</v>
      </c>
      <c r="DY21" s="14"/>
      <c r="DZ21" s="44" t="s">
        <v>52</v>
      </c>
      <c r="EA21" s="44" t="s">
        <v>51</v>
      </c>
    </row>
    <row r="22" spans="1:131" s="1" customFormat="1">
      <c r="A22" s="56"/>
      <c r="B22" s="56"/>
      <c r="C22" s="56" t="s">
        <v>50</v>
      </c>
      <c r="D22" s="56" t="s">
        <v>50</v>
      </c>
      <c r="E22" s="56"/>
      <c r="F22" s="57" t="s">
        <v>48</v>
      </c>
      <c r="G22" s="57" t="s">
        <v>48</v>
      </c>
      <c r="H22" s="56"/>
      <c r="I22" s="55" t="s">
        <v>48</v>
      </c>
      <c r="J22" s="55" t="s">
        <v>48</v>
      </c>
      <c r="K22" s="55" t="s">
        <v>49</v>
      </c>
      <c r="L22" s="55" t="s">
        <v>46</v>
      </c>
      <c r="M22" s="55" t="s">
        <v>46</v>
      </c>
      <c r="N22" s="50" t="s">
        <v>46</v>
      </c>
      <c r="O22" s="48" t="s">
        <v>46</v>
      </c>
      <c r="P22" s="48" t="s">
        <v>46</v>
      </c>
      <c r="Q22" s="47" t="s">
        <v>46</v>
      </c>
      <c r="R22" s="54"/>
      <c r="S22" s="53" t="s">
        <v>48</v>
      </c>
      <c r="T22" s="53" t="s">
        <v>48</v>
      </c>
      <c r="U22" s="50" t="s">
        <v>46</v>
      </c>
      <c r="V22" s="47" t="s">
        <v>46</v>
      </c>
      <c r="W22" s="52"/>
      <c r="X22" s="51" t="s">
        <v>48</v>
      </c>
      <c r="Y22" s="51" t="s">
        <v>48</v>
      </c>
      <c r="Z22" s="51" t="s">
        <v>46</v>
      </c>
      <c r="AA22" s="51" t="s">
        <v>46</v>
      </c>
      <c r="AB22" s="50" t="s">
        <v>46</v>
      </c>
      <c r="AC22" s="48" t="s">
        <v>46</v>
      </c>
      <c r="AD22" s="48" t="s">
        <v>46</v>
      </c>
      <c r="AE22" s="47" t="s">
        <v>46</v>
      </c>
      <c r="AF22" s="51"/>
      <c r="AG22" s="49"/>
      <c r="AH22" s="49"/>
      <c r="AI22" s="49" t="s">
        <v>48</v>
      </c>
      <c r="AJ22" s="50" t="s">
        <v>47</v>
      </c>
      <c r="AK22" s="48" t="s">
        <v>47</v>
      </c>
      <c r="AL22" s="47" t="s">
        <v>46</v>
      </c>
      <c r="AM22" s="49"/>
      <c r="AN22" s="216" t="s">
        <v>46</v>
      </c>
      <c r="AO22" s="216" t="s">
        <v>46</v>
      </c>
      <c r="AP22" s="48" t="s">
        <v>46</v>
      </c>
      <c r="AQ22" s="47" t="s">
        <v>46</v>
      </c>
      <c r="AR22" s="216" t="s">
        <v>46</v>
      </c>
      <c r="AS22" s="216" t="s">
        <v>46</v>
      </c>
      <c r="AU22" s="46" t="s">
        <v>45</v>
      </c>
      <c r="AV22" s="45" t="e">
        <f ca="1">INDIRECT("Shading!"&amp;DZ23&amp;EA23)</f>
        <v>#REF!</v>
      </c>
      <c r="AW22" s="14"/>
      <c r="AX22" s="14"/>
      <c r="AY22" s="14"/>
      <c r="AZ22" s="14" t="s">
        <v>42</v>
      </c>
      <c r="BA22" s="14" t="s">
        <v>41</v>
      </c>
      <c r="BB22" s="14" t="s">
        <v>40</v>
      </c>
      <c r="BC22" s="14" t="s">
        <v>35</v>
      </c>
      <c r="BD22" s="14" t="s">
        <v>34</v>
      </c>
      <c r="BE22" s="14" t="s">
        <v>33</v>
      </c>
      <c r="BF22" s="14" t="s">
        <v>32</v>
      </c>
      <c r="BG22" s="14" t="s">
        <v>31</v>
      </c>
      <c r="BH22" s="14" t="s">
        <v>30</v>
      </c>
      <c r="BI22" s="14" t="s">
        <v>29</v>
      </c>
      <c r="BJ22" s="44" t="s">
        <v>39</v>
      </c>
      <c r="BK22" s="14"/>
      <c r="BL22" s="14" t="s">
        <v>44</v>
      </c>
      <c r="BM22" s="14" t="s">
        <v>35</v>
      </c>
      <c r="BN22" s="14" t="s">
        <v>34</v>
      </c>
      <c r="BO22" s="14" t="s">
        <v>33</v>
      </c>
      <c r="BP22" s="14" t="s">
        <v>32</v>
      </c>
      <c r="BQ22" s="14" t="s">
        <v>31</v>
      </c>
      <c r="BR22" s="14" t="s">
        <v>30</v>
      </c>
      <c r="BS22" s="14" t="s">
        <v>29</v>
      </c>
      <c r="BT22" s="44" t="s">
        <v>37</v>
      </c>
      <c r="BU22" s="14"/>
      <c r="BV22" s="14" t="s">
        <v>43</v>
      </c>
      <c r="BW22" s="14" t="s">
        <v>35</v>
      </c>
      <c r="BX22" s="14" t="s">
        <v>34</v>
      </c>
      <c r="BY22" s="14" t="s">
        <v>33</v>
      </c>
      <c r="BZ22" s="14" t="s">
        <v>32</v>
      </c>
      <c r="CA22" s="14" t="s">
        <v>31</v>
      </c>
      <c r="CB22" s="14" t="s">
        <v>30</v>
      </c>
      <c r="CC22" s="14" t="s">
        <v>29</v>
      </c>
      <c r="CD22" s="44" t="s">
        <v>28</v>
      </c>
      <c r="CI22" s="14" t="s">
        <v>42</v>
      </c>
      <c r="CJ22" s="14" t="s">
        <v>41</v>
      </c>
      <c r="CK22" s="14" t="s">
        <v>40</v>
      </c>
      <c r="CL22" s="14" t="s">
        <v>35</v>
      </c>
      <c r="CM22" s="14" t="s">
        <v>34</v>
      </c>
      <c r="CN22" s="14" t="s">
        <v>33</v>
      </c>
      <c r="CO22" s="14" t="s">
        <v>32</v>
      </c>
      <c r="CP22" s="14" t="s">
        <v>31</v>
      </c>
      <c r="CQ22" s="14" t="s">
        <v>30</v>
      </c>
      <c r="CR22" s="14" t="s">
        <v>29</v>
      </c>
      <c r="CS22" s="44" t="s">
        <v>39</v>
      </c>
      <c r="CT22" s="14"/>
      <c r="CU22" s="14" t="s">
        <v>38</v>
      </c>
      <c r="CV22" s="14" t="s">
        <v>35</v>
      </c>
      <c r="CW22" s="14" t="s">
        <v>34</v>
      </c>
      <c r="CX22" s="14" t="s">
        <v>33</v>
      </c>
      <c r="CY22" s="14" t="s">
        <v>32</v>
      </c>
      <c r="CZ22" s="14" t="s">
        <v>31</v>
      </c>
      <c r="DA22" s="14" t="s">
        <v>30</v>
      </c>
      <c r="DB22" s="14" t="s">
        <v>29</v>
      </c>
      <c r="DC22" s="44" t="s">
        <v>37</v>
      </c>
      <c r="DD22" s="14"/>
      <c r="DE22" s="14" t="s">
        <v>36</v>
      </c>
      <c r="DF22" s="14" t="s">
        <v>35</v>
      </c>
      <c r="DG22" s="14" t="s">
        <v>34</v>
      </c>
      <c r="DH22" s="14" t="s">
        <v>33</v>
      </c>
      <c r="DI22" s="14" t="s">
        <v>32</v>
      </c>
      <c r="DJ22" s="14" t="s">
        <v>31</v>
      </c>
      <c r="DK22" s="14" t="s">
        <v>30</v>
      </c>
      <c r="DL22" s="14" t="s">
        <v>29</v>
      </c>
      <c r="DM22" s="44" t="s">
        <v>28</v>
      </c>
      <c r="DN22" s="14"/>
      <c r="DO22" s="14"/>
      <c r="DP22" s="14"/>
      <c r="DQ22" s="14"/>
      <c r="DR22" s="14"/>
      <c r="DS22" s="14"/>
      <c r="DT22" s="14"/>
      <c r="DU22" s="14"/>
      <c r="DV22" s="14"/>
      <c r="DW22" s="14"/>
      <c r="DX22" s="14"/>
      <c r="DY22" s="14"/>
      <c r="DZ22" s="14"/>
      <c r="EA22" s="14"/>
    </row>
    <row r="23" spans="1:131" s="1" customFormat="1">
      <c r="A23" s="33" t="e">
        <f ca="1">INDIRECT("Shading!"&amp;$DZ$24&amp;$EA$24+ROW(A23)-23)</f>
        <v>#REF!</v>
      </c>
      <c r="B23" s="34" t="e">
        <f ca="1">INDIRECT("Shading!"&amp;$DZ$25&amp;$EA$25+ROW(B23)-23)</f>
        <v>#REF!</v>
      </c>
      <c r="C23" s="33" t="e">
        <f ca="1">INDIRECT("Shading!"&amp;$DZ$26&amp;$EA$26+ROW(C23)-23)</f>
        <v>#REF!</v>
      </c>
      <c r="D23" s="33" t="e">
        <f ca="1">INDIRECT("Shading!"&amp;$DZ$27&amp;$EA$27+ROW(D23)-23)</f>
        <v>#REF!</v>
      </c>
      <c r="E23" s="32" t="e">
        <f ca="1">INDIRECT("Shading!"&amp;$DZ$28&amp;$EA$28+ROW(E23)-23)</f>
        <v>#REF!</v>
      </c>
      <c r="F23" s="31" t="e">
        <f ca="1">INDIRECT("Shading!"&amp;$DZ$29&amp;$EA$29+ROW(F23)-23)</f>
        <v>#REF!</v>
      </c>
      <c r="G23" s="31" t="e">
        <f ca="1">INDIRECT("Shading!"&amp;$DZ$30&amp;$EA$30+ROW(G23)-23)</f>
        <v>#REF!</v>
      </c>
      <c r="H23" s="30" t="e">
        <f ca="1">INDIRECT("Shading!"&amp;$DZ$31&amp;$EA$31+ROW(H23)-23)</f>
        <v>#REF!</v>
      </c>
      <c r="I23" s="23"/>
      <c r="J23" s="23"/>
      <c r="K23" s="24"/>
      <c r="L23" s="41"/>
      <c r="M23" s="41"/>
      <c r="N23" s="25">
        <f ca="1">IF(AND(ISNUMBER(I23),ISNUMBER(J23),ISNUMBER(K23),ISNUMBER(L23),ISNUMBER(INDIRECT("Shading!"&amp;$DZ$33&amp;$EA$33+ROW(N23)-23))),INDIRECT("Shading!"&amp;$DZ$33&amp;$EA$33+ROW(N23)-23),1)</f>
        <v>1</v>
      </c>
      <c r="O23" s="25">
        <f ca="1">IF(AND(ISNUMBER(I23),ISNUMBER(J23),ISNUMBER(K23),ISNUMBER(L23),ISNUMBER(INDIRECT("Shading!"&amp;$DZ$34&amp;$EA$34+ROW(N23)-23))),INDIRECT("Shading!"&amp;$DZ$34&amp;$EA$34+ROW(O23)-23),1)</f>
        <v>1</v>
      </c>
      <c r="P23" s="18">
        <f ca="1">IF(AND(ISNUMBER(I23),ISNUMBER(J23),ISNUMBER(K23),ISNUMBER(L23),ISNUMBER(N23)),1-(N23-BJ23)*(K23/IF(OR(E23="East",E23="West"),45,90)*(1-L23)/N23),1)</f>
        <v>1</v>
      </c>
      <c r="Q23" s="17">
        <f ca="1">IF(AND(ISNUMBER(I23),ISNUMBER(J23),ISNUMBER(K23),ISNUMBER(M23),ISNUMBER(O23)),1-(O23-CS23)*(K23/IF(OR(E23="East",E23="West"),45,90)*(1-M23)/O23),1)</f>
        <v>1</v>
      </c>
      <c r="R23" s="32" t="str">
        <f ca="1">IF(OR(P23&gt;1,Q23&gt;1),"Horizon shading ","")</f>
        <v/>
      </c>
      <c r="S23" s="29"/>
      <c r="T23" s="28"/>
      <c r="U23" s="39">
        <f>IF(AND(ISNUMBER(S23),ISNUMBER(T23)),1-0.5*(1-BT23),1)</f>
        <v>1</v>
      </c>
      <c r="V23" s="38">
        <f>IF(AND(ISNUMBER(S23),ISNUMBER(T23)),1-0.5*(1-DC23),1)</f>
        <v>1</v>
      </c>
      <c r="W23" s="215" t="str">
        <f>IF(OR(U23&gt;1,V23&gt;1),"Reveal shading ","")</f>
        <v/>
      </c>
      <c r="X23" s="42"/>
      <c r="Y23" s="42"/>
      <c r="Z23" s="41"/>
      <c r="AA23" s="41"/>
      <c r="AB23" s="25">
        <f ca="1">IF(AND(ISNUMBER(X23),ISNUMBER(Y23),ISNUMBER(Z23),ISNUMBER(INDIRECT("Shading!"&amp;$DZ$35&amp;$EA$35+ROW(N23)-23))),INDIRECT("Shading!"&amp;$DZ$35&amp;$EA$35+ROW(N23)-23),1)</f>
        <v>1</v>
      </c>
      <c r="AC23" s="25">
        <f ca="1">IF(AND(ISNUMBER(X23),ISNUMBER(Y23),ISNUMBER(AA23),ISNUMBER(INDIRECT("Shading!"&amp;$DZ$36&amp;$EA$36+ROW(N23)-23))),INDIRECT("Shading!"&amp;$DZ$36&amp;$EA$36+ROW(O23)-23),1)</f>
        <v>1</v>
      </c>
      <c r="AD23" s="18">
        <f ca="1">IF(AND(ISNUMBER(X23),ISNUMBER(Y23),ISNUMBER(Z23),ISNUMBER(AB23)),1-(AB23-CD23)/AB23*(1-Z23),1)</f>
        <v>1</v>
      </c>
      <c r="AE23" s="17">
        <f ca="1">IF(AND(ISNUMBER(X23),ISNUMBER(Y23),ISNUMBER(AA23),ISNUMBER(AC23)),1-(AC23-DM23)/AC23*(1-AA23),1)</f>
        <v>1</v>
      </c>
      <c r="AF23" s="215" t="str">
        <f ca="1">IF(OR(AD23&gt;1,AE23&gt;1),"Overhang shading ","")</f>
        <v/>
      </c>
      <c r="AG23" s="43"/>
      <c r="AH23" s="43"/>
      <c r="AI23" s="42"/>
      <c r="AJ23" s="37">
        <f>IF(AND(ISNUMBER($AI$19),ISNUMBER(AG23)),$F23*$AI$19/1000*$AG23,0)</f>
        <v>0</v>
      </c>
      <c r="AK23" s="36">
        <f>IF(AND(ISNUMBER($AI$19),ISNUMBER(AH23)),IF(ISNUMBER($AI23),$AI23,$G23)*$AI$19/1000*$AH23,0)</f>
        <v>0</v>
      </c>
      <c r="AL23" s="35">
        <f>IF(OR(AJ23&gt;0,AK23&gt;0),1-(AJ23+AK23)/H23*$AI$18,1)</f>
        <v>1</v>
      </c>
      <c r="AM23" s="215" t="str">
        <f>IF(AL23&gt;1,"Glazing bars/juliet balcony shading ","")</f>
        <v/>
      </c>
      <c r="AN23" s="41"/>
      <c r="AO23" s="41"/>
      <c r="AP23" s="18" t="str">
        <f ca="1">IF(OR(P23*U23*AD23*AL23*IF(ISNUMBER(AN23),AN23,1)&gt;=1,P23*U23*AD23*AL23*IF(ISNUMBER(AN23),AN23,1)=0),"",P23*U23*AD23*AL23*IF(ISNUMBER(AN23),AN23,1))</f>
        <v/>
      </c>
      <c r="AQ23" s="17" t="str">
        <f ca="1">IF(OR(Q23*V23*AE23*AL23*IF(ISNUMBER(AO23),AO23,1)&gt;=1,Q23*V23*AE23*AL23*IF(ISNUMBER(AO23),AO23,1)=0),"",Q23*V23*AE23*AL23*IF(ISNUMBER(AO23),AO23,1))</f>
        <v/>
      </c>
      <c r="AR23" s="40" t="str">
        <f ca="1">'Additional Shading 424'!$AP23</f>
        <v/>
      </c>
      <c r="AS23" s="16" t="str">
        <f ca="1">'Additional Shading 424'!$AQ23</f>
        <v/>
      </c>
      <c r="AZ23" s="15" t="e">
        <f ca="1">D23</f>
        <v>#REF!</v>
      </c>
      <c r="BA23" s="15" t="e">
        <f ca="1">C23</f>
        <v>#REF!</v>
      </c>
      <c r="BB23" s="14">
        <f>IF(AND(I23=0,J23=0),1,I23/J23)</f>
        <v>1</v>
      </c>
      <c r="BC23" s="14" t="e">
        <f ca="1">INT(MOD(BA23,360)/90)*90</f>
        <v>#REF!</v>
      </c>
      <c r="BD23" s="14" t="e">
        <f ca="1">IF(BC23=0,$BC$13+(1-$BC$13)/(1+$BB23^2)^$BD$13,IF(BC23=180,$BC$11+(1-$BC$11)/(1+$BB23^2)^$BD$11,$BC$12+(1-$BC$12)/(1+$BB23^2)^$BD$12))</f>
        <v>#REF!</v>
      </c>
      <c r="BE23" s="14" t="e">
        <f ca="1">IF(BC23=270,$BC$13+(1-$BC$13)/(1+$BB23^2)^$BD$13,IF(BC23=90,$BC$11+(1-$BC$11)/(1+$BB23^2)^$BD$11,$BC$12+(1-$BC$12)/(1+$BB23^2)^$BD$12))</f>
        <v>#REF!</v>
      </c>
      <c r="BF23" s="14" t="e">
        <f ca="1">BD23+1/2*(BE23-BD23)*(1-COS(2*($BA23-$BC23)*$BD$8))</f>
        <v>#REF!</v>
      </c>
      <c r="BG23" s="14" t="e">
        <f ca="1">IF(BC23=0,$BC$19*EXP($BD$19*$BB23)+1-$BC$19,IF(BC23=180,$BC$17+(1-$BC$17)/(1+$BB23^2)^$BD$17,$BC$18*EXP($BD$18*$BB23)+1-$BC$18))</f>
        <v>#REF!</v>
      </c>
      <c r="BH23" s="14" t="e">
        <f ca="1">IF(BC23=270,$BC$19*EXP($BD$19*$BB23)+1-$BC$19,IF(BC23=90,$BC$17+(1-$BC$17)/(1+$BB23^2)^$BD$17,$BC$18*EXP($BD$18*$BB23)+1-$BC$18))</f>
        <v>#REF!</v>
      </c>
      <c r="BI23" s="14" t="e">
        <f ca="1">BG23+1/2*(BH23-BG23)*(1-COS(2*($BA23-$BC23)*$BD$8))</f>
        <v>#REF!</v>
      </c>
      <c r="BJ23" s="14" t="e">
        <f ca="1">IF(OR(ISNUMBER(I23),ISNUMBER(J23)),MAX(BF23+1/2*(BI23-BF23)*(1-COS(2*$AZ23*$BD$8)),IF(SIN(RADIANS(D23))&lt;&gt;0,1-$I23/$G23/ABS(SIN(RADIANS(D23))),0)),IF(ISNUMBER(A23),1,#N/A))</f>
        <v>#N/A</v>
      </c>
      <c r="BK23" s="14"/>
      <c r="BL23" s="14" t="e">
        <f ca="1">S23/(0.5*F23+T23)</f>
        <v>#REF!</v>
      </c>
      <c r="BM23" s="14" t="e">
        <f ca="1">INT(MOD(BA23,360)/90)*90</f>
        <v>#REF!</v>
      </c>
      <c r="BN23" s="14" t="e">
        <f ca="1">IF(BM23=0,$BM$13*EXP($BN$13*$BL23)+1-$BM$13,IF(BM23=180,$BM$11*EXP($BN$11*$BL23)+1-$BM$11,$BM$12*EXP($BN$12*$BL23)+1-$BM$12))</f>
        <v>#REF!</v>
      </c>
      <c r="BO23" s="14" t="e">
        <f ca="1">IF(BM23=270,$BM$13*EXP($BN$13*$BL23)+1-$BM$13,IF(BM23=90,$BM$11*EXP($BN$11*$BL23)+1-$BM$11,$BM$12*EXP($BN$12*$BL23)+1-$BM$12))</f>
        <v>#REF!</v>
      </c>
      <c r="BP23" s="14" t="e">
        <f ca="1">BN23+1/2*(BO23-BN23)*(1-COS(2*($C23-$BM23)*$BN$8))</f>
        <v>#REF!</v>
      </c>
      <c r="BQ23" s="14" t="e">
        <f ca="1">IF(BM23=0,$BM$19*EXP($BN$19*$BL23)+1-$BM$19,IF(BM23=180,$BM$17*EXP($BN$17*$BL23)+1-$BM$17,$BM$18*EXP($BN$18*$BL23)+1-$BM$18))</f>
        <v>#REF!</v>
      </c>
      <c r="BR23" s="14" t="e">
        <f ca="1">IF(BM23=270,$BM$19*EXP($BN$19*$BL23)+1-$BM$19,IF(BM23=90,$BM$17*EXP($BN$17*$BL23)+1-$BM$17,$BM$18*EXP($BN$18*$BL23)+1-$BM$18))</f>
        <v>#REF!</v>
      </c>
      <c r="BS23" s="14" t="e">
        <f ca="1">BQ23+1/2*(BR23-BQ23)*(1-COS(2*($C23-$BM23)*$BN$8))</f>
        <v>#REF!</v>
      </c>
      <c r="BT23" s="14" t="e">
        <f ca="1">BP23+1/2*(BS23-BP23)*(1-COS(2*$AZ23*$BN$8))</f>
        <v>#REF!</v>
      </c>
      <c r="BU23" s="14"/>
      <c r="BV23" s="14" t="e">
        <f ca="1">X23/(0.5*G23+Y23)</f>
        <v>#REF!</v>
      </c>
      <c r="BW23" s="14" t="e">
        <f ca="1">INT(MOD(BA23,360)/90)*90</f>
        <v>#REF!</v>
      </c>
      <c r="BX23" s="14" t="e">
        <f ca="1">IF(BW23=0,$BW$13*EXP($BX$13*$BV23)+1-$BW$13,IF(BW23=180,$BW$11*EXP($BX$11*$BV23)+1-$BW$11,$BW$12*EXP($BX$12*$BV23)+1-$BW$12))</f>
        <v>#REF!</v>
      </c>
      <c r="BY23" s="14" t="e">
        <f ca="1">IF(BW23=270,$BW$13*EXP($BX$13*$BV23)+1-$BW$13,IF(BW23=90,$BW$11*EXP($BX$11*$BV23)+1-$BW$11,$BW$12*EXP($BX$12*$BV23)+1-$BW$12))</f>
        <v>#REF!</v>
      </c>
      <c r="BZ23" s="14" t="e">
        <f ca="1">BX23+1/2*(BY23-BX23)*(1-COS(2*($BA23-$BW23)*$BX$8))</f>
        <v>#REF!</v>
      </c>
      <c r="CA23" s="14" t="e">
        <f ca="1">MIN(1,IF(BW23=0,$BW$19*EXP($BX$19*$BV23)+1-$BW$19,IF(BW23=180,$BW$17*EXP($BX$17*$BV23)+1-$BW$17,$BW$18*EXP($BX$18*$BV23)+1-$BW$18)))</f>
        <v>#REF!</v>
      </c>
      <c r="CB23" s="14" t="e">
        <f ca="1">IF(BW23=270,$BW$19*EXP($BX$19*$BV23)+1-$BW$19,IF(BW23=90,$BW$17*EXP($BX$17*$BV23)+1-$BW$17,$BW$18*EXP($BX$18*$BV23)+1-$BW$18))</f>
        <v>#REF!</v>
      </c>
      <c r="CC23" s="14" t="e">
        <f ca="1">CA23+1/2*(CB23-CA23)*(1-COS(2*($BA23-$BW23)*$BX$8))</f>
        <v>#REF!</v>
      </c>
      <c r="CD23" s="14" t="e">
        <f ca="1">BZ23+1/2*(CC23-BZ23)*(1-COS(2*$AZ23*$BX$8))</f>
        <v>#REF!</v>
      </c>
      <c r="CI23" s="15" t="e">
        <f ca="1">D23</f>
        <v>#REF!</v>
      </c>
      <c r="CJ23" s="15" t="e">
        <f ca="1">C23</f>
        <v>#REF!</v>
      </c>
      <c r="CK23" s="14">
        <f>IF(AND(I23=0,J23=0),1,I23/J23)</f>
        <v>1</v>
      </c>
      <c r="CL23" s="14" t="e">
        <f ca="1">INT(MOD(CJ23,360)/90)*90</f>
        <v>#REF!</v>
      </c>
      <c r="CM23" s="14" t="e">
        <f ca="1">IF(CL23=0,$CL$13*EXP($CM$13*$CK23)+1-$CL$13,IF(CL23=180,$CL$11*EXP($CM$11*$CK23)+1-$CL$11,$CL$12*EXP($CM$12*$CK23)+1-$CL$12))</f>
        <v>#REF!</v>
      </c>
      <c r="CN23" s="14" t="e">
        <f ca="1">IF(CL23=270,$CL$13*EXP($CM$13*$CK23)+1-$CL$13,IF(CL23=90,$CL$11*EXP($CM$11*$CK23)+1-$CL$11,$CL$12*EXP($CM$12*$CK23)+1-$CL$12))</f>
        <v>#REF!</v>
      </c>
      <c r="CO23" s="14" t="e">
        <f ca="1">CM23+1/2*(CN23-CM23)*(1-COS(2*($CJ23-$CL23)*$CM$8))</f>
        <v>#REF!</v>
      </c>
      <c r="CP23" s="14" t="e">
        <f ca="1">IF(CL23=0,$CL$19*EXP($CM$19*$CK23)+1-$CL$19,IF(CL23=180,$CL$17*EXP($CM$17*$CK23)+1-$CL$17,$CL$18*EXP($CM$18*$CK23)+1-$CL$18))</f>
        <v>#REF!</v>
      </c>
      <c r="CQ23" s="14" t="e">
        <f ca="1">IF(CL23=270,$CL$19*EXP($CM$19*$CK23)+1-$CL$19,IF(CL23=90,$CL$17*EXP($CM$17*$CK23)+1-$CL$17,$CL$18*EXP($CM$18*$CK23)+1-$CL$18))</f>
        <v>#REF!</v>
      </c>
      <c r="CR23" s="14" t="e">
        <f ca="1">CP23+1/2*(CQ23-CP23)*(1-COS(2*($CJ23-$CL23)*$CM$8))</f>
        <v>#REF!</v>
      </c>
      <c r="CS23" s="14" t="e">
        <f ca="1">IF(OR(ISNUMBER(I23),ISNUMBER(J23)),MAX(CO23+1/2*(CR23-CO23)*(1-COS(2*$CI23*$CM$8)),IF(SIN(RADIANS(D23))&lt;&gt;0,1-$I23/$G23/ABS(SIN(RADIANS(D23))),0)),IF(ISNUMBER(A23),1,#N/A))</f>
        <v>#N/A</v>
      </c>
      <c r="CT23" s="14"/>
      <c r="CU23" s="14" t="e">
        <f ca="1">S23/(0.5*F23+T23)</f>
        <v>#REF!</v>
      </c>
      <c r="CV23" s="14" t="e">
        <f ca="1">INT(MOD(BA23,360)/90)*90</f>
        <v>#REF!</v>
      </c>
      <c r="CW23" s="14" t="e">
        <f ca="1">IF(CV23=0,$CV$13*EXP($CW$13*$CU23)+1-$CV$13,IF(CV23=180,$CV$11*EXP($CW$11*$CU23)+1-$CV$11,$CV$12*EXP($CW$12*$CU23)+1-$CV$12))</f>
        <v>#REF!</v>
      </c>
      <c r="CX23" s="14" t="e">
        <f ca="1">IF(CV23=270,$CV$13*EXP($CW$13*$CU23)+1-$CV$13,IF(CV23=90,$CV$11*EXP($CW$11*$CU23)+1-$CV$11,$CV$12*EXP($CW$12*$CU23)+1-$CV$12))</f>
        <v>#REF!</v>
      </c>
      <c r="CY23" s="14" t="e">
        <f ca="1">CW23+1/2*(CX23-CW23)*(1-COS(2*($CJ23-$CV23)*$CW$8))</f>
        <v>#REF!</v>
      </c>
      <c r="CZ23" s="14" t="e">
        <f ca="1">IF(CV23=0,$CV$19*EXP($CW$19*$CU23)+1-$CV$19,IF(CV23=180,$CV$17*EXP($CW$17*$CU23)+1-$CV$17,$CV$18*EXP($CW$18*$CU23)+1-$CV$18))</f>
        <v>#REF!</v>
      </c>
      <c r="DA23" s="14" t="e">
        <f ca="1">IF(CV23=270,$CV$19*EXP($CW$19*$CU23)+1-$CV$19,IF(CV23=90,$CV$17*EXP($CW$17*$CU23)+1-$CV$17,$CV$18*EXP($CW$18*$CU23)+1-$CV$18))</f>
        <v>#REF!</v>
      </c>
      <c r="DB23" s="14" t="e">
        <f ca="1">CZ23+1/2*(DA23-CZ23)*(1-COS(2*($CJ23-$CV23)*$CW$8))</f>
        <v>#REF!</v>
      </c>
      <c r="DC23" s="14" t="e">
        <f ca="1">IF(OR(ISNUMBER(S23),ISNUMBER(T23)),CY23+1/2*(DB23-CY23)*(1-COS(2*CI23*$CW$8)),IF(ISNUMBER(A23),1,#N/A))</f>
        <v>#N/A</v>
      </c>
      <c r="DD23" s="14"/>
      <c r="DE23" s="14" t="e">
        <f ca="1">X23/(0.5*G23+Y23)</f>
        <v>#REF!</v>
      </c>
      <c r="DF23" s="14" t="e">
        <f ca="1">INT(MOD(CJ23,360)/90)*90</f>
        <v>#REF!</v>
      </c>
      <c r="DG23" s="14" t="e">
        <f ca="1">IF(DF23=0,$DF$13*EXP($DG$13*$DE23)+1-$DF$13,IF(DF23=180,$DF$11*EXP($DG$11*$DE23)+1-$DF$11,$DF$12*EXP($DG$12*$DE23)+1-$DF$12))</f>
        <v>#REF!</v>
      </c>
      <c r="DH23" s="14" t="e">
        <f ca="1">IF(DF23=270,$DF$13*EXP($DG$13*$DE23)+1-$DF$13,IF(DF23=90,$DF$11*EXP($DG$11*$DE23)+1-$DF$11,$DF$12*EXP($DG$12*$DE23)+1-$DF$12))</f>
        <v>#REF!</v>
      </c>
      <c r="DI23" s="14" t="e">
        <f ca="1">DG23+1/2*(DH23-DG23)*(1-COS(2*($CJ23-$DF23)*$DG$8))</f>
        <v>#REF!</v>
      </c>
      <c r="DJ23" s="14" t="e">
        <f ca="1">MIN(1,IF(DF23=0,$DF$19+(1-$DF$19)/(1+$DE23^2)^$DG$19,IF(DF23=180,$DF$17+(1-$DF$17)/(1+$DE23^2)^$DG$17,$DF$18+(1-$DF$18)/(1+$DE23^2)^$DG$18)))</f>
        <v>#REF!</v>
      </c>
      <c r="DK23" s="14" t="e">
        <f ca="1">IF(DF23=270,$DF$19+(1-$DF$19)/(1+$DE23^2)^$DG$19,IF(DF23=90,$DF$17+(1-$DF$17)/(1+$DE23^2)^$DG$17,$DF$18+(1-$DF$18)/(1+$DE23^2)^$DG$18))</f>
        <v>#REF!</v>
      </c>
      <c r="DL23" s="14" t="e">
        <f ca="1">DJ23+1/2*(DK23-DJ23)*(1-COS(2*($CJ23-$DF23)*$DG$8))</f>
        <v>#REF!</v>
      </c>
      <c r="DM23" s="14" t="e">
        <f ca="1">IF(OR(ISNUMBER(X23),ISNUMBER(Y23)),DI23+1/2*(DL23-DI23)*(1-COS(2*$CI23*$DG$8)),IF(ISNUMBER(A23),1,#N/A))</f>
        <v>#N/A</v>
      </c>
      <c r="DN23" s="14" t="s">
        <v>27</v>
      </c>
      <c r="DO23" s="14" t="s">
        <v>21</v>
      </c>
      <c r="DP23" s="14">
        <v>7</v>
      </c>
      <c r="DQ23" s="14" t="s">
        <v>17</v>
      </c>
      <c r="DR23" s="14">
        <v>13</v>
      </c>
      <c r="DS23" s="14" t="s">
        <v>17</v>
      </c>
      <c r="DT23" s="14">
        <v>13</v>
      </c>
      <c r="DU23" s="14" t="s">
        <v>17</v>
      </c>
      <c r="DV23" s="14">
        <v>13</v>
      </c>
      <c r="DW23" s="14" t="s">
        <v>17</v>
      </c>
      <c r="DX23" s="14">
        <v>13</v>
      </c>
      <c r="DY23" s="14"/>
      <c r="DZ23" s="14" t="e">
        <f ca="1">IF($DR$20=LEFT($DO$21,4),DO23,IF($DR$20=LEFT($DQ$21,4),DQ23,IF($DR$20=LEFT($DS$21,4),DS23,IF($DR$20=LEFT($DU$21,5),DU23,IF($DR$20=LEFT($DW$21,4),DW23,"")))))</f>
        <v>#REF!</v>
      </c>
      <c r="EA23" s="14" t="e">
        <f ca="1">IF($DR$20=LEFT($DO$21,4),DP23,IF($DR$20=LEFT($DQ$21,4),DR23,IF($DR$20=LEFT($DT$21,4),DT23,IF($DR$20=LEFT($DV$21,5),DV23,IF($DR$20=LEFT($DX$21,4),DX23,"")))))</f>
        <v>#REF!</v>
      </c>
    </row>
    <row r="24" spans="1:131" s="1" customFormat="1">
      <c r="A24" s="33" t="e">
        <f ca="1">INDIRECT("Shading!"&amp;$DZ$24&amp;$EA$24+ROW(A24)-23)</f>
        <v>#REF!</v>
      </c>
      <c r="B24" s="34" t="e">
        <f ca="1">INDIRECT("Shading!"&amp;$DZ$25&amp;$EA$25+ROW(B24)-23)</f>
        <v>#REF!</v>
      </c>
      <c r="C24" s="33" t="e">
        <f ca="1">INDIRECT("Shading!"&amp;$DZ$26&amp;$EA$26+ROW(C24)-23)</f>
        <v>#REF!</v>
      </c>
      <c r="D24" s="33" t="e">
        <f ca="1">INDIRECT("Shading!"&amp;$DZ$27&amp;$EA$27+ROW(D24)-23)</f>
        <v>#REF!</v>
      </c>
      <c r="E24" s="32" t="e">
        <f ca="1">INDIRECT("Shading!"&amp;$DZ$28&amp;$EA$28+ROW(E24)-23)</f>
        <v>#REF!</v>
      </c>
      <c r="F24" s="31" t="e">
        <f ca="1">INDIRECT("Shading!"&amp;$DZ$29&amp;$EA$29+ROW(F24)-23)</f>
        <v>#REF!</v>
      </c>
      <c r="G24" s="31" t="e">
        <f ca="1">INDIRECT("Shading!"&amp;$DZ$30&amp;$EA$30+ROW(G24)-23)</f>
        <v>#REF!</v>
      </c>
      <c r="H24" s="30" t="e">
        <f ca="1">INDIRECT("Shading!"&amp;$DZ$31&amp;$EA$31+ROW(H24)-23)</f>
        <v>#REF!</v>
      </c>
      <c r="I24" s="23"/>
      <c r="J24" s="23"/>
      <c r="K24" s="24"/>
      <c r="L24" s="41"/>
      <c r="M24" s="41"/>
      <c r="N24" s="25">
        <f ca="1">IF(AND(ISNUMBER(I24),ISNUMBER(J24),ISNUMBER(K24),ISNUMBER(L24),ISNUMBER(INDIRECT("Shading!"&amp;$DZ$33&amp;$EA$33+ROW(N24)-23))),INDIRECT("Shading!"&amp;$DZ$33&amp;$EA$33+ROW(N24)-23),1)</f>
        <v>1</v>
      </c>
      <c r="O24" s="25">
        <f ca="1">IF(AND(ISNUMBER(I24),ISNUMBER(J24),ISNUMBER(K24),ISNUMBER(L24),ISNUMBER(INDIRECT("Shading!"&amp;$DZ$34&amp;$EA$34+ROW(N24)-23))),INDIRECT("Shading!"&amp;$DZ$34&amp;$EA$34+ROW(O24)-23),1)</f>
        <v>1</v>
      </c>
      <c r="P24" s="18">
        <f ca="1">IF(AND(ISNUMBER(I24),ISNUMBER(J24),ISNUMBER(K24),ISNUMBER(L24),ISNUMBER(N24)),1-(N24-BJ24)*(K24/IF(OR(E24="East",E24="West"),45,90)*(1-L24)/N24),1)</f>
        <v>1</v>
      </c>
      <c r="Q24" s="17">
        <f ca="1">IF(AND(ISNUMBER(I24),ISNUMBER(J24),ISNUMBER(K24),ISNUMBER(M24),ISNUMBER(O24)),1-(O24-CS24)*(K24/IF(OR(E24="East",E24="West"),45,90)*(1-M24)/O24),1)</f>
        <v>1</v>
      </c>
      <c r="R24" s="32" t="str">
        <f ca="1">IF(OR(P24&gt;1,Q24&gt;1),"Horizon shading ","")</f>
        <v/>
      </c>
      <c r="S24" s="29"/>
      <c r="T24" s="28"/>
      <c r="U24" s="39">
        <f>IF(AND(ISNUMBER(S24),ISNUMBER(T24)),1-0.5*(1-BT24),1)</f>
        <v>1</v>
      </c>
      <c r="V24" s="38">
        <f>IF(AND(ISNUMBER(S24),ISNUMBER(T24)),1-0.5*(1-DC24),1)</f>
        <v>1</v>
      </c>
      <c r="W24" s="215" t="str">
        <f>IF(OR(U24&gt;1,V24&gt;1),"Reveal shading ","")</f>
        <v/>
      </c>
      <c r="X24" s="23"/>
      <c r="Y24" s="23"/>
      <c r="Z24" s="19"/>
      <c r="AA24" s="19"/>
      <c r="AB24" s="25">
        <f ca="1">IF(AND(ISNUMBER(X24),ISNUMBER(Y24),ISNUMBER(Z24),ISNUMBER(INDIRECT("Shading!"&amp;$DZ$35&amp;$EA$35+ROW(N24)-23))),INDIRECT("Shading!"&amp;$DZ$35&amp;$EA$35+ROW(N24)-23),1)</f>
        <v>1</v>
      </c>
      <c r="AC24" s="25">
        <f ca="1">IF(AND(ISNUMBER(X24),ISNUMBER(Y24),ISNUMBER(AA24),ISNUMBER(INDIRECT("Shading!"&amp;$DZ$36&amp;$EA$36+ROW(N24)-23))),INDIRECT("Shading!"&amp;$DZ$36&amp;$EA$36+ROW(O24)-23),1)</f>
        <v>1</v>
      </c>
      <c r="AD24" s="18">
        <f ca="1">IF(AND(ISNUMBER(X24),ISNUMBER(Y24),ISNUMBER(Z24),ISNUMBER(AB24)),1-(AB24-CD24)/AB24*(1-Z24),1)</f>
        <v>1</v>
      </c>
      <c r="AE24" s="17">
        <f ca="1">IF(AND(ISNUMBER(X24),ISNUMBER(Y24),ISNUMBER(AA24),ISNUMBER(AC24)),1-(AC24-DM24)/AC24*(1-AA24),1)</f>
        <v>1</v>
      </c>
      <c r="AF24" s="215" t="str">
        <f ca="1">IF(OR(AD24&gt;1,AE24&gt;1),"Overhang shading ","")</f>
        <v/>
      </c>
      <c r="AG24" s="24"/>
      <c r="AH24" s="24"/>
      <c r="AI24" s="23"/>
      <c r="AJ24" s="37">
        <f>IF(AND(ISNUMBER($AI$19),ISNUMBER(AG24)),$F24*$AI$19/1000*$AG24,0)</f>
        <v>0</v>
      </c>
      <c r="AK24" s="36">
        <f>IF(AND(ISNUMBER($AI$19),ISNUMBER(AH24)),IF(ISNUMBER($AI24),$AI24,$G24)*$AI$19/1000*$AH24,0)</f>
        <v>0</v>
      </c>
      <c r="AL24" s="35">
        <f>IF(OR(AJ24&gt;0,AK24&gt;0),1-(AJ24+AK24)/H24*$AI$18,1)</f>
        <v>1</v>
      </c>
      <c r="AM24" s="215" t="str">
        <f>IF(AL24&gt;1,"Glazing bars/juliet balcony shading ","")</f>
        <v/>
      </c>
      <c r="AN24" s="19"/>
      <c r="AO24" s="19"/>
      <c r="AP24" s="18" t="str">
        <f ca="1">IF(OR(P24*U24*AD24*AL24*IF(ISNUMBER(AN24),AN24,1)&gt;=1,P24*U24*AD24*AL24*IF(ISNUMBER(AN24),AN24,1)=0),"",P24*U24*AD24*AL24*IF(ISNUMBER(AN24),AN24,1))</f>
        <v/>
      </c>
      <c r="AQ24" s="17" t="str">
        <f ca="1">IF(OR(Q24*V24*AE24*AL24*IF(ISNUMBER(AO24),AO24,1)&gt;=1,Q24*V24*AE24*AL24*IF(ISNUMBER(AO24),AO24,1)=0),"",Q24*V24*AE24*AL24*IF(ISNUMBER(AO24),AO24,1))</f>
        <v/>
      </c>
      <c r="AR24" s="16" t="str">
        <f ca="1">'Additional Shading 424'!$AP24</f>
        <v/>
      </c>
      <c r="AS24" s="16" t="str">
        <f ca="1">'Additional Shading 424'!$AQ24</f>
        <v/>
      </c>
      <c r="AZ24" s="15" t="e">
        <f ca="1">D24</f>
        <v>#REF!</v>
      </c>
      <c r="BA24" s="15" t="e">
        <f ca="1">C24</f>
        <v>#REF!</v>
      </c>
      <c r="BB24" s="14">
        <f>IF(AND(I24=0,J24=0),1,I24/J24)</f>
        <v>1</v>
      </c>
      <c r="BC24" s="14" t="e">
        <f ca="1">INT(MOD(BA24,360)/90)*90</f>
        <v>#REF!</v>
      </c>
      <c r="BD24" s="14" t="e">
        <f ca="1">IF(BC24=0,$BC$13+(1-$BC$13)/(1+$BB24^2)^$BD$13,IF(BC24=180,$BC$11+(1-$BC$11)/(1+$BB24^2)^$BD$11,$BC$12+(1-$BC$12)/(1+$BB24^2)^$BD$12))</f>
        <v>#REF!</v>
      </c>
      <c r="BE24" s="14" t="e">
        <f ca="1">IF(BC24=270,$BC$13+(1-$BC$13)/(1+$BB24^2)^$BD$13,IF(BC24=90,$BC$11+(1-$BC$11)/(1+$BB24^2)^$BD$11,$BC$12+(1-$BC$12)/(1+$BB24^2)^$BD$12))</f>
        <v>#REF!</v>
      </c>
      <c r="BF24" s="14" t="e">
        <f ca="1">BD24+1/2*(BE24-BD24)*(1-COS(2*($BA24-$BC24)*$BD$8))</f>
        <v>#REF!</v>
      </c>
      <c r="BG24" s="14" t="e">
        <f ca="1">IF(BC24=0,$BC$19*EXP($BD$19*$BB24)+1-$BC$19,IF(BC24=180,$BC$17+(1-$BC$17)/(1+$BB24^2)^$BD$17,$BC$18*EXP($BD$18*$BB24)+1-$BC$18))</f>
        <v>#REF!</v>
      </c>
      <c r="BH24" s="14" t="e">
        <f ca="1">IF(BC24=270,$BC$19*EXP($BD$19*$BB24)+1-$BC$19,IF(BC24=90,$BC$17+(1-$BC$17)/(1+$BB24^2)^$BD$17,$BC$18*EXP($BD$18*$BB24)+1-$BC$18))</f>
        <v>#REF!</v>
      </c>
      <c r="BI24" s="14" t="e">
        <f ca="1">BG24+1/2*(BH24-BG24)*(1-COS(2*($BA24-$BC24)*$BD$8))</f>
        <v>#REF!</v>
      </c>
      <c r="BJ24" s="14" t="e">
        <f ca="1">IF(OR(ISNUMBER(I24),ISNUMBER(J24)),MAX(BF24+1/2*(BI24-BF24)*(1-COS(2*$AZ24*$BD$8)),IF(SIN(RADIANS(D24))&lt;&gt;0,1-$I24/$G24/ABS(SIN(RADIANS(D24))),0)),IF(ISNUMBER(A24),1,#N/A))</f>
        <v>#N/A</v>
      </c>
      <c r="BK24" s="14"/>
      <c r="BL24" s="14" t="e">
        <f ca="1">S24/(0.5*F24+T24)</f>
        <v>#REF!</v>
      </c>
      <c r="BM24" s="14" t="e">
        <f ca="1">INT(MOD(BA24,360)/90)*90</f>
        <v>#REF!</v>
      </c>
      <c r="BN24" s="14" t="e">
        <f ca="1">IF(BM24=0,$BM$13*EXP($BN$13*$BL24)+1-$BM$13,IF(BM24=180,$BM$11*EXP($BN$11*$BL24)+1-$BM$11,$BM$12*EXP($BN$12*$BL24)+1-$BM$12))</f>
        <v>#REF!</v>
      </c>
      <c r="BO24" s="14" t="e">
        <f ca="1">IF(BM24=270,$BM$13*EXP($BN$13*$BL24)+1-$BM$13,IF(BM24=90,$BM$11*EXP($BN$11*$BL24)+1-$BM$11,$BM$12*EXP($BN$12*$BL24)+1-$BM$12))</f>
        <v>#REF!</v>
      </c>
      <c r="BP24" s="14" t="e">
        <f ca="1">BN24+1/2*(BO24-BN24)*(1-COS(2*($C24-$BM24)*$BN$8))</f>
        <v>#REF!</v>
      </c>
      <c r="BQ24" s="14" t="e">
        <f ca="1">IF(BM24=0,$BM$19*EXP($BN$19*$BL24)+1-$BM$19,IF(BM24=180,$BM$17*EXP($BN$17*$BL24)+1-$BM$17,$BM$18*EXP($BN$18*$BL24)+1-$BM$18))</f>
        <v>#REF!</v>
      </c>
      <c r="BR24" s="14" t="e">
        <f ca="1">IF(BM24=270,$BM$19*EXP($BN$19*$BL24)+1-$BM$19,IF(BM24=90,$BM$17*EXP($BN$17*$BL24)+1-$BM$17,$BM$18*EXP($BN$18*$BL24)+1-$BM$18))</f>
        <v>#REF!</v>
      </c>
      <c r="BS24" s="14" t="e">
        <f ca="1">BQ24+1/2*(BR24-BQ24)*(1-COS(2*($C24-$BM24)*$BN$8))</f>
        <v>#REF!</v>
      </c>
      <c r="BT24" s="14" t="e">
        <f ca="1">BP24+1/2*(BS24-BP24)*(1-COS(2*$AZ24*$BN$8))</f>
        <v>#REF!</v>
      </c>
      <c r="BU24" s="14"/>
      <c r="BV24" s="14" t="e">
        <f ca="1">X24/(0.5*G24+Y24)</f>
        <v>#REF!</v>
      </c>
      <c r="BW24" s="14" t="e">
        <f ca="1">INT(MOD(BA24,360)/90)*90</f>
        <v>#REF!</v>
      </c>
      <c r="BX24" s="14" t="e">
        <f ca="1">IF(BW24=0,$BW$13*EXP($BX$13*$BV24)+1-$BW$13,IF(BW24=180,$BW$11*EXP($BX$11*$BV24)+1-$BW$11,$BW$12*EXP($BX$12*$BV24)+1-$BW$12))</f>
        <v>#REF!</v>
      </c>
      <c r="BY24" s="14" t="e">
        <f ca="1">IF(BW24=270,$BW$13*EXP($BX$13*$BV24)+1-$BW$13,IF(BW24=90,$BW$11*EXP($BX$11*$BV24)+1-$BW$11,$BW$12*EXP($BX$12*$BV24)+1-$BW$12))</f>
        <v>#REF!</v>
      </c>
      <c r="BZ24" s="14" t="e">
        <f ca="1">BX24+1/2*(BY24-BX24)*(1-COS(2*($BA24-$BW24)*$BX$8))</f>
        <v>#REF!</v>
      </c>
      <c r="CA24" s="14" t="e">
        <f ca="1">MIN(1,IF(BW24=0,$BW$19*EXP($BX$19*$BV24)+1-$BW$19,IF(BW24=180,$BW$17*EXP($BX$17*$BV24)+1-$BW$17,$BW$18*EXP($BX$18*$BV24)+1-$BW$18)))</f>
        <v>#REF!</v>
      </c>
      <c r="CB24" s="14" t="e">
        <f ca="1">IF(BW24=270,$BW$19*EXP($BX$19*$BV24)+1-$BW$19,IF(BW24=90,$BW$17*EXP($BX$17*$BV24)+1-$BW$17,$BW$18*EXP($BX$18*$BV24)+1-$BW$18))</f>
        <v>#REF!</v>
      </c>
      <c r="CC24" s="14" t="e">
        <f ca="1">CA24+1/2*(CB24-CA24)*(1-COS(2*($BA24-$BW24)*$BX$8))</f>
        <v>#REF!</v>
      </c>
      <c r="CD24" s="14" t="e">
        <f ca="1">BZ24+1/2*(CC24-BZ24)*(1-COS(2*$AZ24*$BX$8))</f>
        <v>#REF!</v>
      </c>
      <c r="CI24" s="15" t="e">
        <f ca="1">D24</f>
        <v>#REF!</v>
      </c>
      <c r="CJ24" s="15" t="e">
        <f ca="1">C24</f>
        <v>#REF!</v>
      </c>
      <c r="CK24" s="14">
        <f>IF(AND(I24=0,J24=0),1,I24/J24)</f>
        <v>1</v>
      </c>
      <c r="CL24" s="14" t="e">
        <f ca="1">INT(MOD(CJ24,360)/90)*90</f>
        <v>#REF!</v>
      </c>
      <c r="CM24" s="14" t="e">
        <f ca="1">IF(CL24=0,$CL$13*EXP($CM$13*$CK24)+1-$CL$13,IF(CL24=180,$CL$11*EXP($CM$11*$CK24)+1-$CL$11,$CL$12*EXP($CM$12*$CK24)+1-$CL$12))</f>
        <v>#REF!</v>
      </c>
      <c r="CN24" s="14" t="e">
        <f ca="1">IF(CL24=270,$CL$13*EXP($CM$13*$CK24)+1-$CL$13,IF(CL24=90,$CL$11*EXP($CM$11*$CK24)+1-$CL$11,$CL$12*EXP($CM$12*$CK24)+1-$CL$12))</f>
        <v>#REF!</v>
      </c>
      <c r="CO24" s="14" t="e">
        <f ca="1">CM24+1/2*(CN24-CM24)*(1-COS(2*($CJ24-$CL24)*$CM$8))</f>
        <v>#REF!</v>
      </c>
      <c r="CP24" s="14" t="e">
        <f ca="1">IF(CL24=0,$CL$19*EXP($CM$19*$CK24)+1-$CL$19,IF(CL24=180,$CL$17*EXP($CM$17*$CK24)+1-$CL$17,$CL$18*EXP($CM$18*$CK24)+1-$CL$18))</f>
        <v>#REF!</v>
      </c>
      <c r="CQ24" s="14" t="e">
        <f ca="1">IF(CL24=270,$CL$19*EXP($CM$19*$CK24)+1-$CL$19,IF(CL24=90,$CL$17*EXP($CM$17*$CK24)+1-$CL$17,$CL$18*EXP($CM$18*$CK24)+1-$CL$18))</f>
        <v>#REF!</v>
      </c>
      <c r="CR24" s="14" t="e">
        <f ca="1">CP24+1/2*(CQ24-CP24)*(1-COS(2*($CJ24-$CL24)*$CM$8))</f>
        <v>#REF!</v>
      </c>
      <c r="CS24" s="14" t="e">
        <f ca="1">IF(OR(ISNUMBER(I24),ISNUMBER(J24)),MAX(CO24+1/2*(CR24-CO24)*(1-COS(2*$CI24*$CM$8)),IF(SIN(RADIANS(D24))&lt;&gt;0,1-$I24/$G24/ABS(SIN(RADIANS(D24))),0)),IF(ISNUMBER(A24),1,#N/A))</f>
        <v>#N/A</v>
      </c>
      <c r="CT24" s="14"/>
      <c r="CU24" s="14" t="e">
        <f ca="1">S24/(0.5*F24+T24)</f>
        <v>#REF!</v>
      </c>
      <c r="CV24" s="14" t="e">
        <f ca="1">INT(MOD(BA24,360)/90)*90</f>
        <v>#REF!</v>
      </c>
      <c r="CW24" s="14" t="e">
        <f ca="1">IF(CV24=0,$CV$13*EXP($CW$13*$CU24)+1-$CV$13,IF(CV24=180,$CV$11*EXP($CW$11*$CU24)+1-$CV$11,$CV$12*EXP($CW$12*$CU24)+1-$CV$12))</f>
        <v>#REF!</v>
      </c>
      <c r="CX24" s="14" t="e">
        <f ca="1">IF(CV24=270,$CV$13*EXP($CW$13*$CU24)+1-$CV$13,IF(CV24=90,$CV$11*EXP($CW$11*$CU24)+1-$CV$11,$CV$12*EXP($CW$12*$CU24)+1-$CV$12))</f>
        <v>#REF!</v>
      </c>
      <c r="CY24" s="14" t="e">
        <f ca="1">CW24+1/2*(CX24-CW24)*(1-COS(2*($CJ24-$CV24)*$CW$8))</f>
        <v>#REF!</v>
      </c>
      <c r="CZ24" s="14" t="e">
        <f ca="1">IF(CV24=0,$CV$19*EXP($CW$19*$CU24)+1-$CV$19,IF(CV24=180,$CV$17*EXP($CW$17*$CU24)+1-$CV$17,$CV$18*EXP($CW$18*$CU24)+1-$CV$18))</f>
        <v>#REF!</v>
      </c>
      <c r="DA24" s="14" t="e">
        <f ca="1">IF(CV24=270,$CV$19*EXP($CW$19*$CU24)+1-$CV$19,IF(CV24=90,$CV$17*EXP($CW$17*$CU24)+1-$CV$17,$CV$18*EXP($CW$18*$CU24)+1-$CV$18))</f>
        <v>#REF!</v>
      </c>
      <c r="DB24" s="14" t="e">
        <f ca="1">CZ24+1/2*(DA24-CZ24)*(1-COS(2*($CJ24-$CV24)*$CW$8))</f>
        <v>#REF!</v>
      </c>
      <c r="DC24" s="14" t="e">
        <f ca="1">IF(OR(ISNUMBER(S24),ISNUMBER(T24)),CY24+1/2*(DB24-CY24)*(1-COS(2*CI24*$CW$8)),IF(ISNUMBER(A24),1,#N/A))</f>
        <v>#N/A</v>
      </c>
      <c r="DD24" s="14"/>
      <c r="DE24" s="14" t="e">
        <f ca="1">X24/(0.5*G24+Y24)</f>
        <v>#REF!</v>
      </c>
      <c r="DF24" s="14" t="e">
        <f ca="1">INT(MOD(CJ24,360)/90)*90</f>
        <v>#REF!</v>
      </c>
      <c r="DG24" s="14" t="e">
        <f ca="1">IF(DF24=0,$DF$13*EXP($DG$13*$DE24)+1-$DF$13,IF(DF24=180,$DF$11*EXP($DG$11*$DE24)+1-$DF$11,$DF$12*EXP($DG$12*$DE24)+1-$DF$12))</f>
        <v>#REF!</v>
      </c>
      <c r="DH24" s="14" t="e">
        <f ca="1">IF(DF24=270,$DF$13*EXP($DG$13*$DE24)+1-$DF$13,IF(DF24=90,$DF$11*EXP($DG$11*$DE24)+1-$DF$11,$DF$12*EXP($DG$12*$DE24)+1-$DF$12))</f>
        <v>#REF!</v>
      </c>
      <c r="DI24" s="14" t="e">
        <f ca="1">DG24+1/2*(DH24-DG24)*(1-COS(2*($CJ24-$DF24)*$DG$8))</f>
        <v>#REF!</v>
      </c>
      <c r="DJ24" s="14" t="e">
        <f ca="1">MIN(1,IF(DF24=0,$DF$19+(1-$DF$19)/(1+$DE24^2)^$DG$19,IF(DF24=180,$DF$17+(1-$DF$17)/(1+$DE24^2)^$DG$17,$DF$18+(1-$DF$18)/(1+$DE24^2)^$DG$18)))</f>
        <v>#REF!</v>
      </c>
      <c r="DK24" s="14" t="e">
        <f ca="1">IF(DF24=270,$DF$19+(1-$DF$19)/(1+$DE24^2)^$DG$19,IF(DF24=90,$DF$17+(1-$DF$17)/(1+$DE24^2)^$DG$17,$DF$18+(1-$DF$18)/(1+$DE24^2)^$DG$18))</f>
        <v>#REF!</v>
      </c>
      <c r="DL24" s="14" t="e">
        <f ca="1">DJ24+1/2*(DK24-DJ24)*(1-COS(2*($CJ24-$DF24)*$DG$8))</f>
        <v>#REF!</v>
      </c>
      <c r="DM24" s="14" t="e">
        <f ca="1">IF(OR(ISNUMBER(X24),ISNUMBER(Y24)),DI24+1/2*(DL24-DI24)*(1-COS(2*$CI24*$DG$8)),IF(ISNUMBER(A24),1,#N/A))</f>
        <v>#N/A</v>
      </c>
      <c r="DN24" s="14" t="s">
        <v>26</v>
      </c>
      <c r="DO24" s="14" t="s">
        <v>25</v>
      </c>
      <c r="DP24" s="14">
        <v>17</v>
      </c>
      <c r="DQ24" s="14" t="s">
        <v>21</v>
      </c>
      <c r="DR24" s="14">
        <v>23</v>
      </c>
      <c r="DS24" s="14" t="s">
        <v>21</v>
      </c>
      <c r="DT24" s="14">
        <v>23</v>
      </c>
      <c r="DU24" s="14" t="s">
        <v>21</v>
      </c>
      <c r="DV24" s="14">
        <v>23</v>
      </c>
      <c r="DW24" s="14" t="s">
        <v>21</v>
      </c>
      <c r="DX24" s="14">
        <v>23</v>
      </c>
      <c r="DY24" s="14"/>
      <c r="DZ24" s="14" t="e">
        <f ca="1">IF($DR$20=LEFT($DO$21,4),DO24,IF($DR$20=LEFT($DQ$21,4),DQ24,IF($DR$20=LEFT($DS$21,4),DS24,IF($DR$20=LEFT($DU$21,5),DU24,IF($DR$20=LEFT($DW$21,4),DW24,"")))))</f>
        <v>#REF!</v>
      </c>
      <c r="EA24" s="14" t="e">
        <f ca="1">IF($DR$20=LEFT($DO$21,4),DP24,IF($DR$20=LEFT($DQ$21,4),DR24,IF($DR$20=LEFT($DT$21,4),DT24,IF($DR$20=LEFT($DV$21,5),DV24,IF($DR$20=LEFT($DX$21,4),DX24,"")))))</f>
        <v>#REF!</v>
      </c>
    </row>
    <row r="25" spans="1:131" s="1" customFormat="1">
      <c r="A25" s="33" t="e">
        <f ca="1">INDIRECT("Shading!"&amp;$DZ$24&amp;$EA$24+ROW(A25)-23)</f>
        <v>#REF!</v>
      </c>
      <c r="B25" s="34" t="e">
        <f ca="1">INDIRECT("Shading!"&amp;$DZ$25&amp;$EA$25+ROW(B25)-23)</f>
        <v>#REF!</v>
      </c>
      <c r="C25" s="33" t="e">
        <f ca="1">INDIRECT("Shading!"&amp;$DZ$26&amp;$EA$26+ROW(C25)-23)</f>
        <v>#REF!</v>
      </c>
      <c r="D25" s="33" t="e">
        <f ca="1">INDIRECT("Shading!"&amp;$DZ$27&amp;$EA$27+ROW(D25)-23)</f>
        <v>#REF!</v>
      </c>
      <c r="E25" s="32" t="e">
        <f ca="1">INDIRECT("Shading!"&amp;$DZ$28&amp;$EA$28+ROW(E25)-23)</f>
        <v>#REF!</v>
      </c>
      <c r="F25" s="31" t="e">
        <f ca="1">INDIRECT("Shading!"&amp;$DZ$29&amp;$EA$29+ROW(F25)-23)</f>
        <v>#REF!</v>
      </c>
      <c r="G25" s="31" t="e">
        <f ca="1">INDIRECT("Shading!"&amp;$DZ$30&amp;$EA$30+ROW(G25)-23)</f>
        <v>#REF!</v>
      </c>
      <c r="H25" s="30" t="e">
        <f ca="1">INDIRECT("Shading!"&amp;$DZ$31&amp;$EA$31+ROW(H25)-23)</f>
        <v>#REF!</v>
      </c>
      <c r="I25" s="23"/>
      <c r="J25" s="23"/>
      <c r="K25" s="24"/>
      <c r="L25" s="19"/>
      <c r="M25" s="19"/>
      <c r="N25" s="25">
        <f ca="1">IF(AND(ISNUMBER(I25),ISNUMBER(J25),ISNUMBER(K25),ISNUMBER(L25),ISNUMBER(INDIRECT("Shading!"&amp;$DZ$33&amp;$EA$33+ROW(N25)-23))),INDIRECT("Shading!"&amp;$DZ$33&amp;$EA$33+ROW(N25)-23),1)</f>
        <v>1</v>
      </c>
      <c r="O25" s="25">
        <f ca="1">IF(AND(ISNUMBER(I25),ISNUMBER(J25),ISNUMBER(K25),ISNUMBER(L25),ISNUMBER(INDIRECT("Shading!"&amp;$DZ$34&amp;$EA$34+ROW(N25)-23))),INDIRECT("Shading!"&amp;$DZ$34&amp;$EA$34+ROW(O25)-23),1)</f>
        <v>1</v>
      </c>
      <c r="P25" s="18">
        <f ca="1">IF(AND(ISNUMBER(I25),ISNUMBER(J25),ISNUMBER(K25),ISNUMBER(L25),ISNUMBER(N25)),1-(N25-BJ25)*(K25/IF(OR(E25="East",E25="West"),45,90)*(1-L25)/N25),1)</f>
        <v>1</v>
      </c>
      <c r="Q25" s="17">
        <f ca="1">IF(AND(ISNUMBER(I25),ISNUMBER(J25),ISNUMBER(K25),ISNUMBER(M25),ISNUMBER(O25)),1-(O25-CS25)*(K25/IF(OR(E25="East",E25="West"),45,90)*(1-M25)/O25),1)</f>
        <v>1</v>
      </c>
      <c r="R25" s="32" t="str">
        <f ca="1">IF(OR(P25&gt;1,Q25&gt;1),"Horizon shading ","")</f>
        <v/>
      </c>
      <c r="S25" s="29"/>
      <c r="T25" s="28"/>
      <c r="U25" s="39">
        <f>IF(AND(ISNUMBER(S25),ISNUMBER(T25)),1-0.5*(1-BT25),1)</f>
        <v>1</v>
      </c>
      <c r="V25" s="38">
        <f>IF(AND(ISNUMBER(S25),ISNUMBER(T25)),1-0.5*(1-DC25),1)</f>
        <v>1</v>
      </c>
      <c r="W25" s="215" t="str">
        <f>IF(OR(U25&gt;1,V25&gt;1),"Reveal shading ","")</f>
        <v/>
      </c>
      <c r="X25" s="23"/>
      <c r="Y25" s="23"/>
      <c r="Z25" s="19"/>
      <c r="AA25" s="19"/>
      <c r="AB25" s="25">
        <f ca="1">IF(AND(ISNUMBER(X25),ISNUMBER(Y25),ISNUMBER(Z25),ISNUMBER(INDIRECT("Shading!"&amp;$DZ$35&amp;$EA$35+ROW(N25)-23))),INDIRECT("Shading!"&amp;$DZ$35&amp;$EA$35+ROW(N25)-23),1)</f>
        <v>1</v>
      </c>
      <c r="AC25" s="25">
        <f ca="1">IF(AND(ISNUMBER(X25),ISNUMBER(Y25),ISNUMBER(AA25),ISNUMBER(INDIRECT("Shading!"&amp;$DZ$36&amp;$EA$36+ROW(N25)-23))),INDIRECT("Shading!"&amp;$DZ$36&amp;$EA$36+ROW(O25)-23),1)</f>
        <v>1</v>
      </c>
      <c r="AD25" s="18">
        <f ca="1">IF(AND(ISNUMBER(X25),ISNUMBER(Y25),ISNUMBER(Z25),ISNUMBER(AB25)),1-(AB25-CD25)/AB25*(1-Z25),1)</f>
        <v>1</v>
      </c>
      <c r="AE25" s="17">
        <f ca="1">IF(AND(ISNUMBER(X25),ISNUMBER(Y25),ISNUMBER(AA25),ISNUMBER(AC25)),1-(AC25-DM25)/AC25*(1-AA25),1)</f>
        <v>1</v>
      </c>
      <c r="AF25" s="215" t="str">
        <f ca="1">IF(OR(AD25&gt;1,AE25&gt;1),"Overhang shading ","")</f>
        <v/>
      </c>
      <c r="AG25" s="24"/>
      <c r="AH25" s="24"/>
      <c r="AI25" s="23"/>
      <c r="AJ25" s="37">
        <f>IF(AND(ISNUMBER($AI$19),ISNUMBER(AG25)),$F25*$AI$19/1000*$AG25,0)</f>
        <v>0</v>
      </c>
      <c r="AK25" s="36">
        <f>IF(AND(ISNUMBER($AI$19),ISNUMBER(AH25)),IF(ISNUMBER($AI25),$AI25,$G25)*$AI$19/1000*$AH25,0)</f>
        <v>0</v>
      </c>
      <c r="AL25" s="35">
        <f>IF(OR(AJ25&gt;0,AK25&gt;0),1-(AJ25+AK25)/H25*$AI$18,1)</f>
        <v>1</v>
      </c>
      <c r="AM25" s="215" t="str">
        <f>IF(AL25&gt;1,"Glazing bars/juliet balcony shading ","")</f>
        <v/>
      </c>
      <c r="AN25" s="19"/>
      <c r="AO25" s="19"/>
      <c r="AP25" s="18" t="str">
        <f ca="1">IF(OR(P25*U25*AD25*AL25*IF(ISNUMBER(AN25),AN25,1)&gt;=1,P25*U25*AD25*AL25*IF(ISNUMBER(AN25),AN25,1)=0),"",P25*U25*AD25*AL25*IF(ISNUMBER(AN25),AN25,1))</f>
        <v/>
      </c>
      <c r="AQ25" s="17" t="str">
        <f ca="1">IF(OR(Q25*V25*AE25*AL25*IF(ISNUMBER(AO25),AO25,1)&gt;=1,Q25*V25*AE25*AL25*IF(ISNUMBER(AO25),AO25,1)=0),"",Q25*V25*AE25*AL25*IF(ISNUMBER(AO25),AO25,1))</f>
        <v/>
      </c>
      <c r="AR25" s="16" t="str">
        <f ca="1">'Additional Shading 424'!$AP25</f>
        <v/>
      </c>
      <c r="AS25" s="16" t="str">
        <f ca="1">'Additional Shading 424'!$AQ25</f>
        <v/>
      </c>
      <c r="AZ25" s="15" t="e">
        <f ca="1">D25</f>
        <v>#REF!</v>
      </c>
      <c r="BA25" s="15" t="e">
        <f ca="1">C25</f>
        <v>#REF!</v>
      </c>
      <c r="BB25" s="14">
        <f>IF(AND(I25=0,J25=0),1,I25/J25)</f>
        <v>1</v>
      </c>
      <c r="BC25" s="14" t="e">
        <f ca="1">INT(MOD(BA25,360)/90)*90</f>
        <v>#REF!</v>
      </c>
      <c r="BD25" s="14" t="e">
        <f ca="1">IF(BC25=0,$BC$13+(1-$BC$13)/(1+$BB25^2)^$BD$13,IF(BC25=180,$BC$11+(1-$BC$11)/(1+$BB25^2)^$BD$11,$BC$12+(1-$BC$12)/(1+$BB25^2)^$BD$12))</f>
        <v>#REF!</v>
      </c>
      <c r="BE25" s="14" t="e">
        <f ca="1">IF(BC25=270,$BC$13+(1-$BC$13)/(1+$BB25^2)^$BD$13,IF(BC25=90,$BC$11+(1-$BC$11)/(1+$BB25^2)^$BD$11,$BC$12+(1-$BC$12)/(1+$BB25^2)^$BD$12))</f>
        <v>#REF!</v>
      </c>
      <c r="BF25" s="14" t="e">
        <f ca="1">BD25+1/2*(BE25-BD25)*(1-COS(2*($BA25-$BC25)*$BD$8))</f>
        <v>#REF!</v>
      </c>
      <c r="BG25" s="14" t="e">
        <f ca="1">IF(BC25=0,$BC$19*EXP($BD$19*$BB25)+1-$BC$19,IF(BC25=180,$BC$17+(1-$BC$17)/(1+$BB25^2)^$BD$17,$BC$18*EXP($BD$18*$BB25)+1-$BC$18))</f>
        <v>#REF!</v>
      </c>
      <c r="BH25" s="14" t="e">
        <f ca="1">IF(BC25=270,$BC$19*EXP($BD$19*$BB25)+1-$BC$19,IF(BC25=90,$BC$17+(1-$BC$17)/(1+$BB25^2)^$BD$17,$BC$18*EXP($BD$18*$BB25)+1-$BC$18))</f>
        <v>#REF!</v>
      </c>
      <c r="BI25" s="14" t="e">
        <f ca="1">BG25+1/2*(BH25-BG25)*(1-COS(2*($BA25-$BC25)*$BD$8))</f>
        <v>#REF!</v>
      </c>
      <c r="BJ25" s="14" t="e">
        <f ca="1">IF(OR(ISNUMBER(I25),ISNUMBER(J25)),MAX(BF25+1/2*(BI25-BF25)*(1-COS(2*$AZ25*$BD$8)),IF(SIN(RADIANS(D25))&lt;&gt;0,1-$I25/$G25/ABS(SIN(RADIANS(D25))),0)),IF(ISNUMBER(A25),1,#N/A))</f>
        <v>#N/A</v>
      </c>
      <c r="BK25" s="14"/>
      <c r="BL25" s="14" t="e">
        <f ca="1">S25/(0.5*F25+T25)</f>
        <v>#REF!</v>
      </c>
      <c r="BM25" s="14" t="e">
        <f ca="1">INT(MOD(BA25,360)/90)*90</f>
        <v>#REF!</v>
      </c>
      <c r="BN25" s="14" t="e">
        <f ca="1">IF(BM25=0,$BM$13*EXP($BN$13*$BL25)+1-$BM$13,IF(BM25=180,$BM$11*EXP($BN$11*$BL25)+1-$BM$11,$BM$12*EXP($BN$12*$BL25)+1-$BM$12))</f>
        <v>#REF!</v>
      </c>
      <c r="BO25" s="14" t="e">
        <f ca="1">IF(BM25=270,$BM$13*EXP($BN$13*$BL25)+1-$BM$13,IF(BM25=90,$BM$11*EXP($BN$11*$BL25)+1-$BM$11,$BM$12*EXP($BN$12*$BL25)+1-$BM$12))</f>
        <v>#REF!</v>
      </c>
      <c r="BP25" s="14" t="e">
        <f ca="1">BN25+1/2*(BO25-BN25)*(1-COS(2*($C25-$BM25)*$BN$8))</f>
        <v>#REF!</v>
      </c>
      <c r="BQ25" s="14" t="e">
        <f ca="1">IF(BM25=0,$BM$19*EXP($BN$19*$BL25)+1-$BM$19,IF(BM25=180,$BM$17*EXP($BN$17*$BL25)+1-$BM$17,$BM$18*EXP($BN$18*$BL25)+1-$BM$18))</f>
        <v>#REF!</v>
      </c>
      <c r="BR25" s="14" t="e">
        <f ca="1">IF(BM25=270,$BM$19*EXP($BN$19*$BL25)+1-$BM$19,IF(BM25=90,$BM$17*EXP($BN$17*$BL25)+1-$BM$17,$BM$18*EXP($BN$18*$BL25)+1-$BM$18))</f>
        <v>#REF!</v>
      </c>
      <c r="BS25" s="14" t="e">
        <f ca="1">BQ25+1/2*(BR25-BQ25)*(1-COS(2*($C25-$BM25)*$BN$8))</f>
        <v>#REF!</v>
      </c>
      <c r="BT25" s="14" t="e">
        <f ca="1">BP25+1/2*(BS25-BP25)*(1-COS(2*$AZ25*$BN$8))</f>
        <v>#REF!</v>
      </c>
      <c r="BU25" s="14"/>
      <c r="BV25" s="14" t="e">
        <f ca="1">X25/(0.5*G25+Y25)</f>
        <v>#REF!</v>
      </c>
      <c r="BW25" s="14" t="e">
        <f ca="1">INT(MOD(BA25,360)/90)*90</f>
        <v>#REF!</v>
      </c>
      <c r="BX25" s="14" t="e">
        <f ca="1">IF(BW25=0,$BW$13*EXP($BX$13*$BV25)+1-$BW$13,IF(BW25=180,$BW$11*EXP($BX$11*$BV25)+1-$BW$11,$BW$12*EXP($BX$12*$BV25)+1-$BW$12))</f>
        <v>#REF!</v>
      </c>
      <c r="BY25" s="14" t="e">
        <f ca="1">IF(BW25=270,$BW$13*EXP($BX$13*$BV25)+1-$BW$13,IF(BW25=90,$BW$11*EXP($BX$11*$BV25)+1-$BW$11,$BW$12*EXP($BX$12*$BV25)+1-$BW$12))</f>
        <v>#REF!</v>
      </c>
      <c r="BZ25" s="14" t="e">
        <f ca="1">BX25+1/2*(BY25-BX25)*(1-COS(2*($BA25-$BW25)*$BX$8))</f>
        <v>#REF!</v>
      </c>
      <c r="CA25" s="14" t="e">
        <f ca="1">MIN(1,IF(BW25=0,$BW$19*EXP($BX$19*$BV25)+1-$BW$19,IF(BW25=180,$BW$17*EXP($BX$17*$BV25)+1-$BW$17,$BW$18*EXP($BX$18*$BV25)+1-$BW$18)))</f>
        <v>#REF!</v>
      </c>
      <c r="CB25" s="14" t="e">
        <f ca="1">IF(BW25=270,$BW$19*EXP($BX$19*$BV25)+1-$BW$19,IF(BW25=90,$BW$17*EXP($BX$17*$BV25)+1-$BW$17,$BW$18*EXP($BX$18*$BV25)+1-$BW$18))</f>
        <v>#REF!</v>
      </c>
      <c r="CC25" s="14" t="e">
        <f ca="1">CA25+1/2*(CB25-CA25)*(1-COS(2*($BA25-$BW25)*$BX$8))</f>
        <v>#REF!</v>
      </c>
      <c r="CD25" s="14" t="e">
        <f ca="1">BZ25+1/2*(CC25-BZ25)*(1-COS(2*$AZ25*$BX$8))</f>
        <v>#REF!</v>
      </c>
      <c r="CI25" s="15" t="e">
        <f ca="1">D25</f>
        <v>#REF!</v>
      </c>
      <c r="CJ25" s="15" t="e">
        <f ca="1">C25</f>
        <v>#REF!</v>
      </c>
      <c r="CK25" s="14">
        <f>IF(AND(I25=0,J25=0),1,I25/J25)</f>
        <v>1</v>
      </c>
      <c r="CL25" s="14" t="e">
        <f ca="1">INT(MOD(CJ25,360)/90)*90</f>
        <v>#REF!</v>
      </c>
      <c r="CM25" s="14" t="e">
        <f ca="1">IF(CL25=0,$CL$13*EXP($CM$13*$CK25)+1-$CL$13,IF(CL25=180,$CL$11*EXP($CM$11*$CK25)+1-$CL$11,$CL$12*EXP($CM$12*$CK25)+1-$CL$12))</f>
        <v>#REF!</v>
      </c>
      <c r="CN25" s="14" t="e">
        <f ca="1">IF(CL25=270,$CL$13*EXP($CM$13*$CK25)+1-$CL$13,IF(CL25=90,$CL$11*EXP($CM$11*$CK25)+1-$CL$11,$CL$12*EXP($CM$12*$CK25)+1-$CL$12))</f>
        <v>#REF!</v>
      </c>
      <c r="CO25" s="14" t="e">
        <f ca="1">CM25+1/2*(CN25-CM25)*(1-COS(2*($CJ25-$CL25)*$CM$8))</f>
        <v>#REF!</v>
      </c>
      <c r="CP25" s="14" t="e">
        <f ca="1">IF(CL25=0,$CL$19*EXP($CM$19*$CK25)+1-$CL$19,IF(CL25=180,$CL$17*EXP($CM$17*$CK25)+1-$CL$17,$CL$18*EXP($CM$18*$CK25)+1-$CL$18))</f>
        <v>#REF!</v>
      </c>
      <c r="CQ25" s="14" t="e">
        <f ca="1">IF(CL25=270,$CL$19*EXP($CM$19*$CK25)+1-$CL$19,IF(CL25=90,$CL$17*EXP($CM$17*$CK25)+1-$CL$17,$CL$18*EXP($CM$18*$CK25)+1-$CL$18))</f>
        <v>#REF!</v>
      </c>
      <c r="CR25" s="14" t="e">
        <f ca="1">CP25+1/2*(CQ25-CP25)*(1-COS(2*($CJ25-$CL25)*$CM$8))</f>
        <v>#REF!</v>
      </c>
      <c r="CS25" s="14" t="e">
        <f ca="1">IF(OR(ISNUMBER(I25),ISNUMBER(J25)),MAX(CO25+1/2*(CR25-CO25)*(1-COS(2*$CI25*$CM$8)),IF(SIN(RADIANS(D25))&lt;&gt;0,1-$I25/$G25/ABS(SIN(RADIANS(D25))),0)),IF(ISNUMBER(A25),1,#N/A))</f>
        <v>#N/A</v>
      </c>
      <c r="CT25" s="14"/>
      <c r="CU25" s="14" t="e">
        <f ca="1">S25/(0.5*F25+T25)</f>
        <v>#REF!</v>
      </c>
      <c r="CV25" s="14" t="e">
        <f ca="1">INT(MOD(BA25,360)/90)*90</f>
        <v>#REF!</v>
      </c>
      <c r="CW25" s="14" t="e">
        <f ca="1">IF(CV25=0,$CV$13*EXP($CW$13*$CU25)+1-$CV$13,IF(CV25=180,$CV$11*EXP($CW$11*$CU25)+1-$CV$11,$CV$12*EXP($CW$12*$CU25)+1-$CV$12))</f>
        <v>#REF!</v>
      </c>
      <c r="CX25" s="14" t="e">
        <f ca="1">IF(CV25=270,$CV$13*EXP($CW$13*$CU25)+1-$CV$13,IF(CV25=90,$CV$11*EXP($CW$11*$CU25)+1-$CV$11,$CV$12*EXP($CW$12*$CU25)+1-$CV$12))</f>
        <v>#REF!</v>
      </c>
      <c r="CY25" s="14" t="e">
        <f ca="1">CW25+1/2*(CX25-CW25)*(1-COS(2*($CJ25-$CV25)*$CW$8))</f>
        <v>#REF!</v>
      </c>
      <c r="CZ25" s="14" t="e">
        <f ca="1">IF(CV25=0,$CV$19*EXP($CW$19*$CU25)+1-$CV$19,IF(CV25=180,$CV$17*EXP($CW$17*$CU25)+1-$CV$17,$CV$18*EXP($CW$18*$CU25)+1-$CV$18))</f>
        <v>#REF!</v>
      </c>
      <c r="DA25" s="14" t="e">
        <f ca="1">IF(CV25=270,$CV$19*EXP($CW$19*$CU25)+1-$CV$19,IF(CV25=90,$CV$17*EXP($CW$17*$CU25)+1-$CV$17,$CV$18*EXP($CW$18*$CU25)+1-$CV$18))</f>
        <v>#REF!</v>
      </c>
      <c r="DB25" s="14" t="e">
        <f ca="1">CZ25+1/2*(DA25-CZ25)*(1-COS(2*($CJ25-$CV25)*$CW$8))</f>
        <v>#REF!</v>
      </c>
      <c r="DC25" s="14" t="e">
        <f ca="1">IF(OR(ISNUMBER(S25),ISNUMBER(T25)),CY25+1/2*(DB25-CY25)*(1-COS(2*CI25*$CW$8)),IF(ISNUMBER(A25),1,#N/A))</f>
        <v>#N/A</v>
      </c>
      <c r="DD25" s="14"/>
      <c r="DE25" s="14" t="e">
        <f ca="1">X25/(0.5*G25+Y25)</f>
        <v>#REF!</v>
      </c>
      <c r="DF25" s="14" t="e">
        <f ca="1">INT(MOD(CJ25,360)/90)*90</f>
        <v>#REF!</v>
      </c>
      <c r="DG25" s="14" t="e">
        <f ca="1">IF(DF25=0,$DF$13*EXP($DG$13*$DE25)+1-$DF$13,IF(DF25=180,$DF$11*EXP($DG$11*$DE25)+1-$DF$11,$DF$12*EXP($DG$12*$DE25)+1-$DF$12))</f>
        <v>#REF!</v>
      </c>
      <c r="DH25" s="14" t="e">
        <f ca="1">IF(DF25=270,$DF$13*EXP($DG$13*$DE25)+1-$DF$13,IF(DF25=90,$DF$11*EXP($DG$11*$DE25)+1-$DF$11,$DF$12*EXP($DG$12*$DE25)+1-$DF$12))</f>
        <v>#REF!</v>
      </c>
      <c r="DI25" s="14" t="e">
        <f ca="1">DG25+1/2*(DH25-DG25)*(1-COS(2*($CJ25-$DF25)*$DG$8))</f>
        <v>#REF!</v>
      </c>
      <c r="DJ25" s="14" t="e">
        <f ca="1">MIN(1,IF(DF25=0,$DF$19+(1-$DF$19)/(1+$DE25^2)^$DG$19,IF(DF25=180,$DF$17+(1-$DF$17)/(1+$DE25^2)^$DG$17,$DF$18+(1-$DF$18)/(1+$DE25^2)^$DG$18)))</f>
        <v>#REF!</v>
      </c>
      <c r="DK25" s="14" t="e">
        <f ca="1">IF(DF25=270,$DF$19+(1-$DF$19)/(1+$DE25^2)^$DG$19,IF(DF25=90,$DF$17+(1-$DF$17)/(1+$DE25^2)^$DG$17,$DF$18+(1-$DF$18)/(1+$DE25^2)^$DG$18))</f>
        <v>#REF!</v>
      </c>
      <c r="DL25" s="14" t="e">
        <f ca="1">DJ25+1/2*(DK25-DJ25)*(1-COS(2*($CJ25-$DF25)*$DG$8))</f>
        <v>#REF!</v>
      </c>
      <c r="DM25" s="14" t="e">
        <f ca="1">IF(OR(ISNUMBER(X25),ISNUMBER(Y25)),DI25+1/2*(DL25-DI25)*(1-COS(2*$CI25*$DG$8)),IF(ISNUMBER(A25),1,#N/A))</f>
        <v>#N/A</v>
      </c>
      <c r="DN25" s="14" t="s">
        <v>24</v>
      </c>
      <c r="DO25" s="14" t="s">
        <v>23</v>
      </c>
      <c r="DP25" s="14">
        <v>17</v>
      </c>
      <c r="DQ25" s="14" t="s">
        <v>19</v>
      </c>
      <c r="DR25" s="14">
        <v>23</v>
      </c>
      <c r="DS25" s="14" t="s">
        <v>19</v>
      </c>
      <c r="DT25" s="14">
        <v>23</v>
      </c>
      <c r="DU25" s="14" t="s">
        <v>19</v>
      </c>
      <c r="DV25" s="14">
        <v>23</v>
      </c>
      <c r="DW25" s="14" t="s">
        <v>19</v>
      </c>
      <c r="DX25" s="14">
        <v>23</v>
      </c>
      <c r="DY25" s="14"/>
      <c r="DZ25" s="14" t="e">
        <f ca="1">IF($DR$20=LEFT($DO$21,4),DO25,IF($DR$20=LEFT($DQ$21,4),DQ25,IF($DR$20=LEFT($DS$21,4),DS25,IF($DR$20=LEFT($DU$21,5),DU25,IF($DR$20=LEFT($DW$21,4),DW25,"")))))</f>
        <v>#REF!</v>
      </c>
      <c r="EA25" s="14" t="e">
        <f ca="1">IF($DR$20=LEFT($DO$21,4),DP25,IF($DR$20=LEFT($DQ$21,4),DR25,IF($DR$20=LEFT($DT$21,4),DT25,IF($DR$20=LEFT($DV$21,5),DV25,IF($DR$20=LEFT($DX$21,4),DX25,"")))))</f>
        <v>#REF!</v>
      </c>
    </row>
    <row r="26" spans="1:131" s="1" customFormat="1">
      <c r="A26" s="33" t="e">
        <f ca="1">INDIRECT("Shading!"&amp;$DZ$24&amp;$EA$24+ROW(A26)-23)</f>
        <v>#REF!</v>
      </c>
      <c r="B26" s="34" t="e">
        <f ca="1">INDIRECT("Shading!"&amp;$DZ$25&amp;$EA$25+ROW(B26)-23)</f>
        <v>#REF!</v>
      </c>
      <c r="C26" s="33" t="e">
        <f ca="1">INDIRECT("Shading!"&amp;$DZ$26&amp;$EA$26+ROW(C26)-23)</f>
        <v>#REF!</v>
      </c>
      <c r="D26" s="33" t="e">
        <f ca="1">INDIRECT("Shading!"&amp;$DZ$27&amp;$EA$27+ROW(D26)-23)</f>
        <v>#REF!</v>
      </c>
      <c r="E26" s="32" t="e">
        <f ca="1">INDIRECT("Shading!"&amp;$DZ$28&amp;$EA$28+ROW(E26)-23)</f>
        <v>#REF!</v>
      </c>
      <c r="F26" s="31" t="e">
        <f ca="1">INDIRECT("Shading!"&amp;$DZ$29&amp;$EA$29+ROW(F26)-23)</f>
        <v>#REF!</v>
      </c>
      <c r="G26" s="31" t="e">
        <f ca="1">INDIRECT("Shading!"&amp;$DZ$30&amp;$EA$30+ROW(G26)-23)</f>
        <v>#REF!</v>
      </c>
      <c r="H26" s="30" t="e">
        <f ca="1">INDIRECT("Shading!"&amp;$DZ$31&amp;$EA$31+ROW(H26)-23)</f>
        <v>#REF!</v>
      </c>
      <c r="I26" s="23"/>
      <c r="J26" s="23"/>
      <c r="K26" s="24"/>
      <c r="L26" s="19"/>
      <c r="M26" s="19"/>
      <c r="N26" s="25">
        <f ca="1">IF(AND(ISNUMBER(I26),ISNUMBER(J26),ISNUMBER(K26),ISNUMBER(L26),ISNUMBER(INDIRECT("Shading!"&amp;$DZ$33&amp;$EA$33+ROW(N26)-23))),INDIRECT("Shading!"&amp;$DZ$33&amp;$EA$33+ROW(N26)-23),1)</f>
        <v>1</v>
      </c>
      <c r="O26" s="25">
        <f ca="1">IF(AND(ISNUMBER(I26),ISNUMBER(J26),ISNUMBER(K26),ISNUMBER(L26),ISNUMBER(INDIRECT("Shading!"&amp;$DZ$34&amp;$EA$34+ROW(N26)-23))),INDIRECT("Shading!"&amp;$DZ$34&amp;$EA$34+ROW(O26)-23),1)</f>
        <v>1</v>
      </c>
      <c r="P26" s="18">
        <f ca="1">IF(AND(ISNUMBER(I26),ISNUMBER(J26),ISNUMBER(K26),ISNUMBER(L26),ISNUMBER(N26)),1-(N26-BJ26)*(K26/IF(OR(E26="East",E26="West"),45,90)*(1-L26)/N26),1)</f>
        <v>1</v>
      </c>
      <c r="Q26" s="17">
        <f ca="1">IF(AND(ISNUMBER(I26),ISNUMBER(J26),ISNUMBER(K26),ISNUMBER(M26),ISNUMBER(O26)),1-(O26-CS26)*(K26/IF(OR(E26="East",E26="West"),45,90)*(1-M26)/O26),1)</f>
        <v>1</v>
      </c>
      <c r="R26" s="32" t="str">
        <f ca="1">IF(OR(P26&gt;1,Q26&gt;1),"Horizon shading ","")</f>
        <v/>
      </c>
      <c r="S26" s="29"/>
      <c r="T26" s="28"/>
      <c r="U26" s="39">
        <f>IF(AND(ISNUMBER(S26),ISNUMBER(T26)),1-0.5*(1-BT26),1)</f>
        <v>1</v>
      </c>
      <c r="V26" s="38">
        <f>IF(AND(ISNUMBER(S26),ISNUMBER(T26)),1-0.5*(1-DC26),1)</f>
        <v>1</v>
      </c>
      <c r="W26" s="215" t="str">
        <f>IF(OR(U26&gt;1,V26&gt;1),"Reveal shading ","")</f>
        <v/>
      </c>
      <c r="X26" s="23"/>
      <c r="Y26" s="23"/>
      <c r="Z26" s="19"/>
      <c r="AA26" s="19"/>
      <c r="AB26" s="25">
        <f ca="1">IF(AND(ISNUMBER(X26),ISNUMBER(Y26),ISNUMBER(Z26),ISNUMBER(INDIRECT("Shading!"&amp;$DZ$35&amp;$EA$35+ROW(N26)-23))),INDIRECT("Shading!"&amp;$DZ$35&amp;$EA$35+ROW(N26)-23),1)</f>
        <v>1</v>
      </c>
      <c r="AC26" s="25">
        <f ca="1">IF(AND(ISNUMBER(X26),ISNUMBER(Y26),ISNUMBER(AA26),ISNUMBER(INDIRECT("Shading!"&amp;$DZ$36&amp;$EA$36+ROW(N26)-23))),INDIRECT("Shading!"&amp;$DZ$36&amp;$EA$36+ROW(O26)-23),1)</f>
        <v>1</v>
      </c>
      <c r="AD26" s="18">
        <f ca="1">IF(AND(ISNUMBER(X26),ISNUMBER(Y26),ISNUMBER(Z26),ISNUMBER(AB26)),1-(AB26-CD26)/AB26*(1-Z26),1)</f>
        <v>1</v>
      </c>
      <c r="AE26" s="17">
        <f ca="1">IF(AND(ISNUMBER(X26),ISNUMBER(Y26),ISNUMBER(AA26),ISNUMBER(AC26)),1-(AC26-DM26)/AC26*(1-AA26),1)</f>
        <v>1</v>
      </c>
      <c r="AF26" s="215" t="str">
        <f ca="1">IF(OR(AD26&gt;1,AE26&gt;1),"Overhang shading ","")</f>
        <v/>
      </c>
      <c r="AG26" s="24"/>
      <c r="AH26" s="24"/>
      <c r="AI26" s="23"/>
      <c r="AJ26" s="37">
        <f>IF(AND(ISNUMBER($AI$19),ISNUMBER(AG26)),$F26*$AI$19/1000*$AG26,0)</f>
        <v>0</v>
      </c>
      <c r="AK26" s="36">
        <f>IF(AND(ISNUMBER($AI$19),ISNUMBER(AH26)),IF(ISNUMBER($AI26),$AI26,$G26)*$AI$19/1000*$AH26,0)</f>
        <v>0</v>
      </c>
      <c r="AL26" s="35">
        <f>IF(OR(AJ26&gt;0,AK26&gt;0),1-(AJ26+AK26)/H26*$AI$18,1)</f>
        <v>1</v>
      </c>
      <c r="AM26" s="215" t="str">
        <f>IF(AL26&gt;1,"Glazing bars/juliet balcony shading ","")</f>
        <v/>
      </c>
      <c r="AN26" s="19"/>
      <c r="AO26" s="19"/>
      <c r="AP26" s="18" t="str">
        <f ca="1">IF(OR(P26*U26*AD26*AL26*IF(ISNUMBER(AN26),AN26,1)&gt;=1,P26*U26*AD26*AL26*IF(ISNUMBER(AN26),AN26,1)=0),"",P26*U26*AD26*AL26*IF(ISNUMBER(AN26),AN26,1))</f>
        <v/>
      </c>
      <c r="AQ26" s="17" t="str">
        <f ca="1">IF(OR(Q26*V26*AE26*AL26*IF(ISNUMBER(AO26),AO26,1)&gt;=1,Q26*V26*AE26*AL26*IF(ISNUMBER(AO26),AO26,1)=0),"",Q26*V26*AE26*AL26*IF(ISNUMBER(AO26),AO26,1))</f>
        <v/>
      </c>
      <c r="AR26" s="16" t="str">
        <f ca="1">'Additional Shading 424'!$AP26</f>
        <v/>
      </c>
      <c r="AS26" s="16" t="str">
        <f ca="1">'Additional Shading 424'!$AQ26</f>
        <v/>
      </c>
      <c r="AZ26" s="15" t="e">
        <f ca="1">D26</f>
        <v>#REF!</v>
      </c>
      <c r="BA26" s="15" t="e">
        <f ca="1">C26</f>
        <v>#REF!</v>
      </c>
      <c r="BB26" s="14">
        <f>IF(AND(I26=0,J26=0),1,I26/J26)</f>
        <v>1</v>
      </c>
      <c r="BC26" s="14" t="e">
        <f ca="1">INT(MOD(BA26,360)/90)*90</f>
        <v>#REF!</v>
      </c>
      <c r="BD26" s="14" t="e">
        <f ca="1">IF(BC26=0,$BC$13+(1-$BC$13)/(1+$BB26^2)^$BD$13,IF(BC26=180,$BC$11+(1-$BC$11)/(1+$BB26^2)^$BD$11,$BC$12+(1-$BC$12)/(1+$BB26^2)^$BD$12))</f>
        <v>#REF!</v>
      </c>
      <c r="BE26" s="14" t="e">
        <f ca="1">IF(BC26=270,$BC$13+(1-$BC$13)/(1+$BB26^2)^$BD$13,IF(BC26=90,$BC$11+(1-$BC$11)/(1+$BB26^2)^$BD$11,$BC$12+(1-$BC$12)/(1+$BB26^2)^$BD$12))</f>
        <v>#REF!</v>
      </c>
      <c r="BF26" s="14" t="e">
        <f ca="1">BD26+1/2*(BE26-BD26)*(1-COS(2*($BA26-$BC26)*$BD$8))</f>
        <v>#REF!</v>
      </c>
      <c r="BG26" s="14" t="e">
        <f ca="1">IF(BC26=0,$BC$19*EXP($BD$19*$BB26)+1-$BC$19,IF(BC26=180,$BC$17+(1-$BC$17)/(1+$BB26^2)^$BD$17,$BC$18*EXP($BD$18*$BB26)+1-$BC$18))</f>
        <v>#REF!</v>
      </c>
      <c r="BH26" s="14" t="e">
        <f ca="1">IF(BC26=270,$BC$19*EXP($BD$19*$BB26)+1-$BC$19,IF(BC26=90,$BC$17+(1-$BC$17)/(1+$BB26^2)^$BD$17,$BC$18*EXP($BD$18*$BB26)+1-$BC$18))</f>
        <v>#REF!</v>
      </c>
      <c r="BI26" s="14" t="e">
        <f ca="1">BG26+1/2*(BH26-BG26)*(1-COS(2*($BA26-$BC26)*$BD$8))</f>
        <v>#REF!</v>
      </c>
      <c r="BJ26" s="14" t="e">
        <f ca="1">IF(OR(ISNUMBER(I26),ISNUMBER(J26)),MAX(BF26+1/2*(BI26-BF26)*(1-COS(2*$AZ26*$BD$8)),IF(SIN(RADIANS(D26))&lt;&gt;0,1-$I26/$G26/ABS(SIN(RADIANS(D26))),0)),IF(ISNUMBER(A26),1,#N/A))</f>
        <v>#N/A</v>
      </c>
      <c r="BK26" s="14"/>
      <c r="BL26" s="14" t="e">
        <f ca="1">S26/(0.5*F26+T26)</f>
        <v>#REF!</v>
      </c>
      <c r="BM26" s="14" t="e">
        <f ca="1">INT(MOD(BA26,360)/90)*90</f>
        <v>#REF!</v>
      </c>
      <c r="BN26" s="14" t="e">
        <f ca="1">IF(BM26=0,$BM$13*EXP($BN$13*$BL26)+1-$BM$13,IF(BM26=180,$BM$11*EXP($BN$11*$BL26)+1-$BM$11,$BM$12*EXP($BN$12*$BL26)+1-$BM$12))</f>
        <v>#REF!</v>
      </c>
      <c r="BO26" s="14" t="e">
        <f ca="1">IF(BM26=270,$BM$13*EXP($BN$13*$BL26)+1-$BM$13,IF(BM26=90,$BM$11*EXP($BN$11*$BL26)+1-$BM$11,$BM$12*EXP($BN$12*$BL26)+1-$BM$12))</f>
        <v>#REF!</v>
      </c>
      <c r="BP26" s="14" t="e">
        <f ca="1">BN26+1/2*(BO26-BN26)*(1-COS(2*($C26-$BM26)*$BN$8))</f>
        <v>#REF!</v>
      </c>
      <c r="BQ26" s="14" t="e">
        <f ca="1">IF(BM26=0,$BM$19*EXP($BN$19*$BL26)+1-$BM$19,IF(BM26=180,$BM$17*EXP($BN$17*$BL26)+1-$BM$17,$BM$18*EXP($BN$18*$BL26)+1-$BM$18))</f>
        <v>#REF!</v>
      </c>
      <c r="BR26" s="14" t="e">
        <f ca="1">IF(BM26=270,$BM$19*EXP($BN$19*$BL26)+1-$BM$19,IF(BM26=90,$BM$17*EXP($BN$17*$BL26)+1-$BM$17,$BM$18*EXP($BN$18*$BL26)+1-$BM$18))</f>
        <v>#REF!</v>
      </c>
      <c r="BS26" s="14" t="e">
        <f ca="1">BQ26+1/2*(BR26-BQ26)*(1-COS(2*($C26-$BM26)*$BN$8))</f>
        <v>#REF!</v>
      </c>
      <c r="BT26" s="14" t="e">
        <f ca="1">BP26+1/2*(BS26-BP26)*(1-COS(2*$AZ26*$BN$8))</f>
        <v>#REF!</v>
      </c>
      <c r="BU26" s="14"/>
      <c r="BV26" s="14" t="e">
        <f ca="1">X26/(0.5*G26+Y26)</f>
        <v>#REF!</v>
      </c>
      <c r="BW26" s="14" t="e">
        <f ca="1">INT(MOD(BA26,360)/90)*90</f>
        <v>#REF!</v>
      </c>
      <c r="BX26" s="14" t="e">
        <f ca="1">IF(BW26=0,$BW$13*EXP($BX$13*$BV26)+1-$BW$13,IF(BW26=180,$BW$11*EXP($BX$11*$BV26)+1-$BW$11,$BW$12*EXP($BX$12*$BV26)+1-$BW$12))</f>
        <v>#REF!</v>
      </c>
      <c r="BY26" s="14" t="e">
        <f ca="1">IF(BW26=270,$BW$13*EXP($BX$13*$BV26)+1-$BW$13,IF(BW26=90,$BW$11*EXP($BX$11*$BV26)+1-$BW$11,$BW$12*EXP($BX$12*$BV26)+1-$BW$12))</f>
        <v>#REF!</v>
      </c>
      <c r="BZ26" s="14" t="e">
        <f ca="1">BX26+1/2*(BY26-BX26)*(1-COS(2*($BA26-$BW26)*$BX$8))</f>
        <v>#REF!</v>
      </c>
      <c r="CA26" s="14" t="e">
        <f ca="1">MIN(1,IF(BW26=0,$BW$19*EXP($BX$19*$BV26)+1-$BW$19,IF(BW26=180,$BW$17*EXP($BX$17*$BV26)+1-$BW$17,$BW$18*EXP($BX$18*$BV26)+1-$BW$18)))</f>
        <v>#REF!</v>
      </c>
      <c r="CB26" s="14" t="e">
        <f ca="1">IF(BW26=270,$BW$19*EXP($BX$19*$BV26)+1-$BW$19,IF(BW26=90,$BW$17*EXP($BX$17*$BV26)+1-$BW$17,$BW$18*EXP($BX$18*$BV26)+1-$BW$18))</f>
        <v>#REF!</v>
      </c>
      <c r="CC26" s="14" t="e">
        <f ca="1">CA26+1/2*(CB26-CA26)*(1-COS(2*($BA26-$BW26)*$BX$8))</f>
        <v>#REF!</v>
      </c>
      <c r="CD26" s="14" t="e">
        <f ca="1">BZ26+1/2*(CC26-BZ26)*(1-COS(2*$AZ26*$BX$8))</f>
        <v>#REF!</v>
      </c>
      <c r="CI26" s="15" t="e">
        <f ca="1">D26</f>
        <v>#REF!</v>
      </c>
      <c r="CJ26" s="15" t="e">
        <f ca="1">C26</f>
        <v>#REF!</v>
      </c>
      <c r="CK26" s="14">
        <f>IF(AND(I26=0,J26=0),1,I26/J26)</f>
        <v>1</v>
      </c>
      <c r="CL26" s="14" t="e">
        <f ca="1">INT(MOD(CJ26,360)/90)*90</f>
        <v>#REF!</v>
      </c>
      <c r="CM26" s="14" t="e">
        <f ca="1">IF(CL26=0,$CL$13*EXP($CM$13*$CK26)+1-$CL$13,IF(CL26=180,$CL$11*EXP($CM$11*$CK26)+1-$CL$11,$CL$12*EXP($CM$12*$CK26)+1-$CL$12))</f>
        <v>#REF!</v>
      </c>
      <c r="CN26" s="14" t="e">
        <f ca="1">IF(CL26=270,$CL$13*EXP($CM$13*$CK26)+1-$CL$13,IF(CL26=90,$CL$11*EXP($CM$11*$CK26)+1-$CL$11,$CL$12*EXP($CM$12*$CK26)+1-$CL$12))</f>
        <v>#REF!</v>
      </c>
      <c r="CO26" s="14" t="e">
        <f ca="1">CM26+1/2*(CN26-CM26)*(1-COS(2*($CJ26-$CL26)*$CM$8))</f>
        <v>#REF!</v>
      </c>
      <c r="CP26" s="14" t="e">
        <f ca="1">IF(CL26=0,$CL$19*EXP($CM$19*$CK26)+1-$CL$19,IF(CL26=180,$CL$17*EXP($CM$17*$CK26)+1-$CL$17,$CL$18*EXP($CM$18*$CK26)+1-$CL$18))</f>
        <v>#REF!</v>
      </c>
      <c r="CQ26" s="14" t="e">
        <f ca="1">IF(CL26=270,$CL$19*EXP($CM$19*$CK26)+1-$CL$19,IF(CL26=90,$CL$17*EXP($CM$17*$CK26)+1-$CL$17,$CL$18*EXP($CM$18*$CK26)+1-$CL$18))</f>
        <v>#REF!</v>
      </c>
      <c r="CR26" s="14" t="e">
        <f ca="1">CP26+1/2*(CQ26-CP26)*(1-COS(2*($CJ26-$CL26)*$CM$8))</f>
        <v>#REF!</v>
      </c>
      <c r="CS26" s="14" t="e">
        <f ca="1">IF(OR(ISNUMBER(I26),ISNUMBER(J26)),MAX(CO26+1/2*(CR26-CO26)*(1-COS(2*$CI26*$CM$8)),IF(SIN(RADIANS(D26))&lt;&gt;0,1-$I26/$G26/ABS(SIN(RADIANS(D26))),0)),IF(ISNUMBER(A26),1,#N/A))</f>
        <v>#N/A</v>
      </c>
      <c r="CT26" s="14"/>
      <c r="CU26" s="14" t="e">
        <f ca="1">S26/(0.5*F26+T26)</f>
        <v>#REF!</v>
      </c>
      <c r="CV26" s="14" t="e">
        <f ca="1">INT(MOD(BA26,360)/90)*90</f>
        <v>#REF!</v>
      </c>
      <c r="CW26" s="14" t="e">
        <f ca="1">IF(CV26=0,$CV$13*EXP($CW$13*$CU26)+1-$CV$13,IF(CV26=180,$CV$11*EXP($CW$11*$CU26)+1-$CV$11,$CV$12*EXP($CW$12*$CU26)+1-$CV$12))</f>
        <v>#REF!</v>
      </c>
      <c r="CX26" s="14" t="e">
        <f ca="1">IF(CV26=270,$CV$13*EXP($CW$13*$CU26)+1-$CV$13,IF(CV26=90,$CV$11*EXP($CW$11*$CU26)+1-$CV$11,$CV$12*EXP($CW$12*$CU26)+1-$CV$12))</f>
        <v>#REF!</v>
      </c>
      <c r="CY26" s="14" t="e">
        <f ca="1">CW26+1/2*(CX26-CW26)*(1-COS(2*($CJ26-$CV26)*$CW$8))</f>
        <v>#REF!</v>
      </c>
      <c r="CZ26" s="14" t="e">
        <f ca="1">IF(CV26=0,$CV$19*EXP($CW$19*$CU26)+1-$CV$19,IF(CV26=180,$CV$17*EXP($CW$17*$CU26)+1-$CV$17,$CV$18*EXP($CW$18*$CU26)+1-$CV$18))</f>
        <v>#REF!</v>
      </c>
      <c r="DA26" s="14" t="e">
        <f ca="1">IF(CV26=270,$CV$19*EXP($CW$19*$CU26)+1-$CV$19,IF(CV26=90,$CV$17*EXP($CW$17*$CU26)+1-$CV$17,$CV$18*EXP($CW$18*$CU26)+1-$CV$18))</f>
        <v>#REF!</v>
      </c>
      <c r="DB26" s="14" t="e">
        <f ca="1">CZ26+1/2*(DA26-CZ26)*(1-COS(2*($CJ26-$CV26)*$CW$8))</f>
        <v>#REF!</v>
      </c>
      <c r="DC26" s="14" t="e">
        <f ca="1">IF(OR(ISNUMBER(S26),ISNUMBER(T26)),CY26+1/2*(DB26-CY26)*(1-COS(2*CI26*$CW$8)),IF(ISNUMBER(A26),1,#N/A))</f>
        <v>#N/A</v>
      </c>
      <c r="DD26" s="14"/>
      <c r="DE26" s="14" t="e">
        <f ca="1">X26/(0.5*G26+Y26)</f>
        <v>#REF!</v>
      </c>
      <c r="DF26" s="14" t="e">
        <f ca="1">INT(MOD(CJ26,360)/90)*90</f>
        <v>#REF!</v>
      </c>
      <c r="DG26" s="14" t="e">
        <f ca="1">IF(DF26=0,$DF$13*EXP($DG$13*$DE26)+1-$DF$13,IF(DF26=180,$DF$11*EXP($DG$11*$DE26)+1-$DF$11,$DF$12*EXP($DG$12*$DE26)+1-$DF$12))</f>
        <v>#REF!</v>
      </c>
      <c r="DH26" s="14" t="e">
        <f ca="1">IF(DF26=270,$DF$13*EXP($DG$13*$DE26)+1-$DF$13,IF(DF26=90,$DF$11*EXP($DG$11*$DE26)+1-$DF$11,$DF$12*EXP($DG$12*$DE26)+1-$DF$12))</f>
        <v>#REF!</v>
      </c>
      <c r="DI26" s="14" t="e">
        <f ca="1">DG26+1/2*(DH26-DG26)*(1-COS(2*($CJ26-$DF26)*$DG$8))</f>
        <v>#REF!</v>
      </c>
      <c r="DJ26" s="14" t="e">
        <f ca="1">MIN(1,IF(DF26=0,$DF$19+(1-$DF$19)/(1+$DE26^2)^$DG$19,IF(DF26=180,$DF$17+(1-$DF$17)/(1+$DE26^2)^$DG$17,$DF$18+(1-$DF$18)/(1+$DE26^2)^$DG$18)))</f>
        <v>#REF!</v>
      </c>
      <c r="DK26" s="14" t="e">
        <f ca="1">IF(DF26=270,$DF$19+(1-$DF$19)/(1+$DE26^2)^$DG$19,IF(DF26=90,$DF$17+(1-$DF$17)/(1+$DE26^2)^$DG$17,$DF$18+(1-$DF$18)/(1+$DE26^2)^$DG$18))</f>
        <v>#REF!</v>
      </c>
      <c r="DL26" s="14" t="e">
        <f ca="1">DJ26+1/2*(DK26-DJ26)*(1-COS(2*($CJ26-$DF26)*$DG$8))</f>
        <v>#REF!</v>
      </c>
      <c r="DM26" s="14" t="e">
        <f ca="1">IF(OR(ISNUMBER(X26),ISNUMBER(Y26)),DI26+1/2*(DL26-DI26)*(1-COS(2*$CI26*$DG$8)),IF(ISNUMBER(A26),1,#N/A))</f>
        <v>#N/A</v>
      </c>
      <c r="DN26" s="14" t="s">
        <v>22</v>
      </c>
      <c r="DO26" s="14" t="s">
        <v>21</v>
      </c>
      <c r="DP26" s="14">
        <v>17</v>
      </c>
      <c r="DQ26" s="14" t="s">
        <v>17</v>
      </c>
      <c r="DR26" s="14">
        <v>23</v>
      </c>
      <c r="DS26" s="14" t="s">
        <v>17</v>
      </c>
      <c r="DT26" s="14">
        <v>23</v>
      </c>
      <c r="DU26" s="14" t="s">
        <v>17</v>
      </c>
      <c r="DV26" s="14">
        <v>23</v>
      </c>
      <c r="DW26" s="14" t="s">
        <v>17</v>
      </c>
      <c r="DX26" s="14">
        <v>23</v>
      </c>
      <c r="DY26" s="14"/>
      <c r="DZ26" s="14" t="e">
        <f ca="1">IF($DR$20=LEFT($DO$21,4),DO26,IF($DR$20=LEFT($DQ$21,4),DQ26,IF($DR$20=LEFT($DS$21,4),DS26,IF($DR$20=LEFT($DU$21,5),DU26,IF($DR$20=LEFT($DW$21,4),DW26,"")))))</f>
        <v>#REF!</v>
      </c>
      <c r="EA26" s="14" t="e">
        <f ca="1">IF($DR$20=LEFT($DO$21,4),DP26,IF($DR$20=LEFT($DQ$21,4),DR26,IF($DR$20=LEFT($DT$21,4),DT26,IF($DR$20=LEFT($DV$21,5),DV26,IF($DR$20=LEFT($DX$21,4),DX26,"")))))</f>
        <v>#REF!</v>
      </c>
    </row>
    <row r="27" spans="1:131" s="1" customFormat="1">
      <c r="A27" s="33" t="e">
        <f ca="1">INDIRECT("Shading!"&amp;$DZ$24&amp;$EA$24+ROW(A27)-23)</f>
        <v>#REF!</v>
      </c>
      <c r="B27" s="34" t="e">
        <f ca="1">INDIRECT("Shading!"&amp;$DZ$25&amp;$EA$25+ROW(B27)-23)</f>
        <v>#REF!</v>
      </c>
      <c r="C27" s="33" t="e">
        <f ca="1">INDIRECT("Shading!"&amp;$DZ$26&amp;$EA$26+ROW(C27)-23)</f>
        <v>#REF!</v>
      </c>
      <c r="D27" s="33" t="e">
        <f ca="1">INDIRECT("Shading!"&amp;$DZ$27&amp;$EA$27+ROW(D27)-23)</f>
        <v>#REF!</v>
      </c>
      <c r="E27" s="32" t="e">
        <f ca="1">INDIRECT("Shading!"&amp;$DZ$28&amp;$EA$28+ROW(E27)-23)</f>
        <v>#REF!</v>
      </c>
      <c r="F27" s="31" t="e">
        <f ca="1">INDIRECT("Shading!"&amp;$DZ$29&amp;$EA$29+ROW(F27)-23)</f>
        <v>#REF!</v>
      </c>
      <c r="G27" s="31" t="e">
        <f ca="1">INDIRECT("Shading!"&amp;$DZ$30&amp;$EA$30+ROW(G27)-23)</f>
        <v>#REF!</v>
      </c>
      <c r="H27" s="30" t="e">
        <f ca="1">INDIRECT("Shading!"&amp;$DZ$31&amp;$EA$31+ROW(H27)-23)</f>
        <v>#REF!</v>
      </c>
      <c r="I27" s="23"/>
      <c r="J27" s="23"/>
      <c r="K27" s="24"/>
      <c r="L27" s="19"/>
      <c r="M27" s="19"/>
      <c r="N27" s="25">
        <f ca="1">IF(AND(ISNUMBER(I27),ISNUMBER(J27),ISNUMBER(K27),ISNUMBER(L27),ISNUMBER(INDIRECT("Shading!"&amp;$DZ$33&amp;$EA$33+ROW(N27)-23))),INDIRECT("Shading!"&amp;$DZ$33&amp;$EA$33+ROW(N27)-23),1)</f>
        <v>1</v>
      </c>
      <c r="O27" s="25">
        <f ca="1">IF(AND(ISNUMBER(I27),ISNUMBER(J27),ISNUMBER(K27),ISNUMBER(L27),ISNUMBER(INDIRECT("Shading!"&amp;$DZ$34&amp;$EA$34+ROW(N27)-23))),INDIRECT("Shading!"&amp;$DZ$34&amp;$EA$34+ROW(O27)-23),1)</f>
        <v>1</v>
      </c>
      <c r="P27" s="18">
        <f ca="1">IF(AND(ISNUMBER(I27),ISNUMBER(J27),ISNUMBER(K27),ISNUMBER(L27),ISNUMBER(N27)),1-(N27-BJ27)*(K27/IF(OR(E27="East",E27="West"),45,90)*(1-L27)/N27),1)</f>
        <v>1</v>
      </c>
      <c r="Q27" s="17">
        <f ca="1">IF(AND(ISNUMBER(I27),ISNUMBER(J27),ISNUMBER(K27),ISNUMBER(M27),ISNUMBER(O27)),1-(O27-CS27)*(K27/IF(OR(E27="East",E27="West"),45,90)*(1-M27)/O27),1)</f>
        <v>1</v>
      </c>
      <c r="R27" s="32" t="str">
        <f ca="1">IF(OR(P27&gt;1,Q27&gt;1),"Horizon shading ","")</f>
        <v/>
      </c>
      <c r="S27" s="29"/>
      <c r="T27" s="28"/>
      <c r="U27" s="39">
        <f>IF(AND(ISNUMBER(S27),ISNUMBER(T27)),1-0.5*(1-BT27),1)</f>
        <v>1</v>
      </c>
      <c r="V27" s="38">
        <f>IF(AND(ISNUMBER(S27),ISNUMBER(T27)),1-0.5*(1-DC27),1)</f>
        <v>1</v>
      </c>
      <c r="W27" s="215" t="str">
        <f>IF(OR(U27&gt;1,V27&gt;1),"Reveal shading ","")</f>
        <v/>
      </c>
      <c r="X27" s="23"/>
      <c r="Y27" s="23"/>
      <c r="Z27" s="19"/>
      <c r="AA27" s="19"/>
      <c r="AB27" s="25">
        <f ca="1">IF(AND(ISNUMBER(X27),ISNUMBER(Y27),ISNUMBER(Z27),ISNUMBER(INDIRECT("Shading!"&amp;$DZ$35&amp;$EA$35+ROW(N27)-23))),INDIRECT("Shading!"&amp;$DZ$35&amp;$EA$35+ROW(N27)-23),1)</f>
        <v>1</v>
      </c>
      <c r="AC27" s="25">
        <f ca="1">IF(AND(ISNUMBER(X27),ISNUMBER(Y27),ISNUMBER(AA27),ISNUMBER(INDIRECT("Shading!"&amp;$DZ$36&amp;$EA$36+ROW(N27)-23))),INDIRECT("Shading!"&amp;$DZ$36&amp;$EA$36+ROW(O27)-23),1)</f>
        <v>1</v>
      </c>
      <c r="AD27" s="18">
        <f ca="1">IF(AND(ISNUMBER(X27),ISNUMBER(Y27),ISNUMBER(Z27),ISNUMBER(AB27)),1-(AB27-CD27)/AB27*(1-Z27),1)</f>
        <v>1</v>
      </c>
      <c r="AE27" s="17">
        <f ca="1">IF(AND(ISNUMBER(X27),ISNUMBER(Y27),ISNUMBER(AA27),ISNUMBER(AC27)),1-(AC27-DM27)/AC27*(1-AA27),1)</f>
        <v>1</v>
      </c>
      <c r="AF27" s="215" t="str">
        <f ca="1">IF(OR(AD27&gt;1,AE27&gt;1),"Overhang shading ","")</f>
        <v/>
      </c>
      <c r="AG27" s="24"/>
      <c r="AH27" s="24"/>
      <c r="AI27" s="23"/>
      <c r="AJ27" s="37">
        <f>IF(AND(ISNUMBER($AI$19),ISNUMBER(AG27)),$F27*$AI$19/1000*$AG27,0)</f>
        <v>0</v>
      </c>
      <c r="AK27" s="36">
        <f>IF(AND(ISNUMBER($AI$19),ISNUMBER(AH27)),IF(ISNUMBER($AI27),$AI27,$G27)*$AI$19/1000*$AH27,0)</f>
        <v>0</v>
      </c>
      <c r="AL27" s="35">
        <f>IF(OR(AJ27&gt;0,AK27&gt;0),1-(AJ27+AK27)/H27*$AI$18,1)</f>
        <v>1</v>
      </c>
      <c r="AM27" s="215" t="str">
        <f>IF(AL27&gt;1,"Glazing bars/juliet balcony shading ","")</f>
        <v/>
      </c>
      <c r="AN27" s="19"/>
      <c r="AO27" s="19"/>
      <c r="AP27" s="18" t="str">
        <f ca="1">IF(OR(P27*U27*AD27*AL27*IF(ISNUMBER(AN27),AN27,1)&gt;=1,P27*U27*AD27*AL27*IF(ISNUMBER(AN27),AN27,1)=0),"",P27*U27*AD27*AL27*IF(ISNUMBER(AN27),AN27,1))</f>
        <v/>
      </c>
      <c r="AQ27" s="17" t="str">
        <f ca="1">IF(OR(Q27*V27*AE27*AL27*IF(ISNUMBER(AO27),AO27,1)&gt;=1,Q27*V27*AE27*AL27*IF(ISNUMBER(AO27),AO27,1)=0),"",Q27*V27*AE27*AL27*IF(ISNUMBER(AO27),AO27,1))</f>
        <v/>
      </c>
      <c r="AR27" s="16" t="str">
        <f ca="1">'Additional Shading 424'!$AP27</f>
        <v/>
      </c>
      <c r="AS27" s="16" t="str">
        <f ca="1">'Additional Shading 424'!$AQ27</f>
        <v/>
      </c>
      <c r="AZ27" s="15" t="e">
        <f ca="1">D27</f>
        <v>#REF!</v>
      </c>
      <c r="BA27" s="15" t="e">
        <f ca="1">C27</f>
        <v>#REF!</v>
      </c>
      <c r="BB27" s="14">
        <f>IF(AND(I27=0,J27=0),1,I27/J27)</f>
        <v>1</v>
      </c>
      <c r="BC27" s="14" t="e">
        <f ca="1">INT(MOD(BA27,360)/90)*90</f>
        <v>#REF!</v>
      </c>
      <c r="BD27" s="14" t="e">
        <f ca="1">IF(BC27=0,$BC$13+(1-$BC$13)/(1+$BB27^2)^$BD$13,IF(BC27=180,$BC$11+(1-$BC$11)/(1+$BB27^2)^$BD$11,$BC$12+(1-$BC$12)/(1+$BB27^2)^$BD$12))</f>
        <v>#REF!</v>
      </c>
      <c r="BE27" s="14" t="e">
        <f ca="1">IF(BC27=270,$BC$13+(1-$BC$13)/(1+$BB27^2)^$BD$13,IF(BC27=90,$BC$11+(1-$BC$11)/(1+$BB27^2)^$BD$11,$BC$12+(1-$BC$12)/(1+$BB27^2)^$BD$12))</f>
        <v>#REF!</v>
      </c>
      <c r="BF27" s="14" t="e">
        <f ca="1">BD27+1/2*(BE27-BD27)*(1-COS(2*($BA27-$BC27)*$BD$8))</f>
        <v>#REF!</v>
      </c>
      <c r="BG27" s="14" t="e">
        <f ca="1">IF(BC27=0,$BC$19*EXP($BD$19*$BB27)+1-$BC$19,IF(BC27=180,$BC$17+(1-$BC$17)/(1+$BB27^2)^$BD$17,$BC$18*EXP($BD$18*$BB27)+1-$BC$18))</f>
        <v>#REF!</v>
      </c>
      <c r="BH27" s="14" t="e">
        <f ca="1">IF(BC27=270,$BC$19*EXP($BD$19*$BB27)+1-$BC$19,IF(BC27=90,$BC$17+(1-$BC$17)/(1+$BB27^2)^$BD$17,$BC$18*EXP($BD$18*$BB27)+1-$BC$18))</f>
        <v>#REF!</v>
      </c>
      <c r="BI27" s="14" t="e">
        <f ca="1">BG27+1/2*(BH27-BG27)*(1-COS(2*($BA27-$BC27)*$BD$8))</f>
        <v>#REF!</v>
      </c>
      <c r="BJ27" s="14" t="e">
        <f ca="1">IF(OR(ISNUMBER(I27),ISNUMBER(J27)),MAX(BF27+1/2*(BI27-BF27)*(1-COS(2*$AZ27*$BD$8)),IF(SIN(RADIANS(D27))&lt;&gt;0,1-$I27/$G27/ABS(SIN(RADIANS(D27))),0)),IF(ISNUMBER(A27),1,#N/A))</f>
        <v>#N/A</v>
      </c>
      <c r="BK27" s="14"/>
      <c r="BL27" s="14" t="e">
        <f ca="1">S27/(0.5*F27+T27)</f>
        <v>#REF!</v>
      </c>
      <c r="BM27" s="14" t="e">
        <f ca="1">INT(MOD(BA27,360)/90)*90</f>
        <v>#REF!</v>
      </c>
      <c r="BN27" s="14" t="e">
        <f ca="1">IF(BM27=0,$BM$13*EXP($BN$13*$BL27)+1-$BM$13,IF(BM27=180,$BM$11*EXP($BN$11*$BL27)+1-$BM$11,$BM$12*EXP($BN$12*$BL27)+1-$BM$12))</f>
        <v>#REF!</v>
      </c>
      <c r="BO27" s="14" t="e">
        <f ca="1">IF(BM27=270,$BM$13*EXP($BN$13*$BL27)+1-$BM$13,IF(BM27=90,$BM$11*EXP($BN$11*$BL27)+1-$BM$11,$BM$12*EXP($BN$12*$BL27)+1-$BM$12))</f>
        <v>#REF!</v>
      </c>
      <c r="BP27" s="14" t="e">
        <f ca="1">BN27+1/2*(BO27-BN27)*(1-COS(2*($C27-$BM27)*$BN$8))</f>
        <v>#REF!</v>
      </c>
      <c r="BQ27" s="14" t="e">
        <f ca="1">IF(BM27=0,$BM$19*EXP($BN$19*$BL27)+1-$BM$19,IF(BM27=180,$BM$17*EXP($BN$17*$BL27)+1-$BM$17,$BM$18*EXP($BN$18*$BL27)+1-$BM$18))</f>
        <v>#REF!</v>
      </c>
      <c r="BR27" s="14" t="e">
        <f ca="1">IF(BM27=270,$BM$19*EXP($BN$19*$BL27)+1-$BM$19,IF(BM27=90,$BM$17*EXP($BN$17*$BL27)+1-$BM$17,$BM$18*EXP($BN$18*$BL27)+1-$BM$18))</f>
        <v>#REF!</v>
      </c>
      <c r="BS27" s="14" t="e">
        <f ca="1">BQ27+1/2*(BR27-BQ27)*(1-COS(2*($C27-$BM27)*$BN$8))</f>
        <v>#REF!</v>
      </c>
      <c r="BT27" s="14" t="e">
        <f ca="1">BP27+1/2*(BS27-BP27)*(1-COS(2*$AZ27*$BN$8))</f>
        <v>#REF!</v>
      </c>
      <c r="BU27" s="14"/>
      <c r="BV27" s="14" t="e">
        <f ca="1">X27/(0.5*G27+Y27)</f>
        <v>#REF!</v>
      </c>
      <c r="BW27" s="14" t="e">
        <f ca="1">INT(MOD(BA27,360)/90)*90</f>
        <v>#REF!</v>
      </c>
      <c r="BX27" s="14" t="e">
        <f ca="1">IF(BW27=0,$BW$13*EXP($BX$13*$BV27)+1-$BW$13,IF(BW27=180,$BW$11*EXP($BX$11*$BV27)+1-$BW$11,$BW$12*EXP($BX$12*$BV27)+1-$BW$12))</f>
        <v>#REF!</v>
      </c>
      <c r="BY27" s="14" t="e">
        <f ca="1">IF(BW27=270,$BW$13*EXP($BX$13*$BV27)+1-$BW$13,IF(BW27=90,$BW$11*EXP($BX$11*$BV27)+1-$BW$11,$BW$12*EXP($BX$12*$BV27)+1-$BW$12))</f>
        <v>#REF!</v>
      </c>
      <c r="BZ27" s="14" t="e">
        <f ca="1">BX27+1/2*(BY27-BX27)*(1-COS(2*($BA27-$BW27)*$BX$8))</f>
        <v>#REF!</v>
      </c>
      <c r="CA27" s="14" t="e">
        <f ca="1">MIN(1,IF(BW27=0,$BW$19*EXP($BX$19*$BV27)+1-$BW$19,IF(BW27=180,$BW$17*EXP($BX$17*$BV27)+1-$BW$17,$BW$18*EXP($BX$18*$BV27)+1-$BW$18)))</f>
        <v>#REF!</v>
      </c>
      <c r="CB27" s="14" t="e">
        <f ca="1">IF(BW27=270,$BW$19*EXP($BX$19*$BV27)+1-$BW$19,IF(BW27=90,$BW$17*EXP($BX$17*$BV27)+1-$BW$17,$BW$18*EXP($BX$18*$BV27)+1-$BW$18))</f>
        <v>#REF!</v>
      </c>
      <c r="CC27" s="14" t="e">
        <f ca="1">CA27+1/2*(CB27-CA27)*(1-COS(2*($BA27-$BW27)*$BX$8))</f>
        <v>#REF!</v>
      </c>
      <c r="CD27" s="14" t="e">
        <f ca="1">BZ27+1/2*(CC27-BZ27)*(1-COS(2*$AZ27*$BX$8))</f>
        <v>#REF!</v>
      </c>
      <c r="CI27" s="15" t="e">
        <f ca="1">D27</f>
        <v>#REF!</v>
      </c>
      <c r="CJ27" s="15" t="e">
        <f ca="1">C27</f>
        <v>#REF!</v>
      </c>
      <c r="CK27" s="14">
        <f>IF(AND(I27=0,J27=0),1,I27/J27)</f>
        <v>1</v>
      </c>
      <c r="CL27" s="14" t="e">
        <f ca="1">INT(MOD(CJ27,360)/90)*90</f>
        <v>#REF!</v>
      </c>
      <c r="CM27" s="14" t="e">
        <f ca="1">IF(CL27=0,$CL$13*EXP($CM$13*$CK27)+1-$CL$13,IF(CL27=180,$CL$11*EXP($CM$11*$CK27)+1-$CL$11,$CL$12*EXP($CM$12*$CK27)+1-$CL$12))</f>
        <v>#REF!</v>
      </c>
      <c r="CN27" s="14" t="e">
        <f ca="1">IF(CL27=270,$CL$13*EXP($CM$13*$CK27)+1-$CL$13,IF(CL27=90,$CL$11*EXP($CM$11*$CK27)+1-$CL$11,$CL$12*EXP($CM$12*$CK27)+1-$CL$12))</f>
        <v>#REF!</v>
      </c>
      <c r="CO27" s="14" t="e">
        <f ca="1">CM27+1/2*(CN27-CM27)*(1-COS(2*($CJ27-$CL27)*$CM$8))</f>
        <v>#REF!</v>
      </c>
      <c r="CP27" s="14" t="e">
        <f ca="1">IF(CL27=0,$CL$19*EXP($CM$19*$CK27)+1-$CL$19,IF(CL27=180,$CL$17*EXP($CM$17*$CK27)+1-$CL$17,$CL$18*EXP($CM$18*$CK27)+1-$CL$18))</f>
        <v>#REF!</v>
      </c>
      <c r="CQ27" s="14" t="e">
        <f ca="1">IF(CL27=270,$CL$19*EXP($CM$19*$CK27)+1-$CL$19,IF(CL27=90,$CL$17*EXP($CM$17*$CK27)+1-$CL$17,$CL$18*EXP($CM$18*$CK27)+1-$CL$18))</f>
        <v>#REF!</v>
      </c>
      <c r="CR27" s="14" t="e">
        <f ca="1">CP27+1/2*(CQ27-CP27)*(1-COS(2*($CJ27-$CL27)*$CM$8))</f>
        <v>#REF!</v>
      </c>
      <c r="CS27" s="14" t="e">
        <f ca="1">IF(OR(ISNUMBER(I27),ISNUMBER(J27)),MAX(CO27+1/2*(CR27-CO27)*(1-COS(2*$CI27*$CM$8)),IF(SIN(RADIANS(D27))&lt;&gt;0,1-$I27/$G27/ABS(SIN(RADIANS(D27))),0)),IF(ISNUMBER(A27),1,#N/A))</f>
        <v>#N/A</v>
      </c>
      <c r="CT27" s="14"/>
      <c r="CU27" s="14" t="e">
        <f ca="1">S27/(0.5*F27+T27)</f>
        <v>#REF!</v>
      </c>
      <c r="CV27" s="14" t="e">
        <f ca="1">INT(MOD(BA27,360)/90)*90</f>
        <v>#REF!</v>
      </c>
      <c r="CW27" s="14" t="e">
        <f ca="1">IF(CV27=0,$CV$13*EXP($CW$13*$CU27)+1-$CV$13,IF(CV27=180,$CV$11*EXP($CW$11*$CU27)+1-$CV$11,$CV$12*EXP($CW$12*$CU27)+1-$CV$12))</f>
        <v>#REF!</v>
      </c>
      <c r="CX27" s="14" t="e">
        <f ca="1">IF(CV27=270,$CV$13*EXP($CW$13*$CU27)+1-$CV$13,IF(CV27=90,$CV$11*EXP($CW$11*$CU27)+1-$CV$11,$CV$12*EXP($CW$12*$CU27)+1-$CV$12))</f>
        <v>#REF!</v>
      </c>
      <c r="CY27" s="14" t="e">
        <f ca="1">CW27+1/2*(CX27-CW27)*(1-COS(2*($CJ27-$CV27)*$CW$8))</f>
        <v>#REF!</v>
      </c>
      <c r="CZ27" s="14" t="e">
        <f ca="1">IF(CV27=0,$CV$19*EXP($CW$19*$CU27)+1-$CV$19,IF(CV27=180,$CV$17*EXP($CW$17*$CU27)+1-$CV$17,$CV$18*EXP($CW$18*$CU27)+1-$CV$18))</f>
        <v>#REF!</v>
      </c>
      <c r="DA27" s="14" t="e">
        <f ca="1">IF(CV27=270,$CV$19*EXP($CW$19*$CU27)+1-$CV$19,IF(CV27=90,$CV$17*EXP($CW$17*$CU27)+1-$CV$17,$CV$18*EXP($CW$18*$CU27)+1-$CV$18))</f>
        <v>#REF!</v>
      </c>
      <c r="DB27" s="14" t="e">
        <f ca="1">CZ27+1/2*(DA27-CZ27)*(1-COS(2*($CJ27-$CV27)*$CW$8))</f>
        <v>#REF!</v>
      </c>
      <c r="DC27" s="14" t="e">
        <f ca="1">IF(OR(ISNUMBER(S27),ISNUMBER(T27)),CY27+1/2*(DB27-CY27)*(1-COS(2*CI27*$CW$8)),IF(ISNUMBER(A27),1,#N/A))</f>
        <v>#N/A</v>
      </c>
      <c r="DD27" s="14"/>
      <c r="DE27" s="14" t="e">
        <f ca="1">X27/(0.5*G27+Y27)</f>
        <v>#REF!</v>
      </c>
      <c r="DF27" s="14" t="e">
        <f ca="1">INT(MOD(CJ27,360)/90)*90</f>
        <v>#REF!</v>
      </c>
      <c r="DG27" s="14" t="e">
        <f ca="1">IF(DF27=0,$DF$13*EXP($DG$13*$DE27)+1-$DF$13,IF(DF27=180,$DF$11*EXP($DG$11*$DE27)+1-$DF$11,$DF$12*EXP($DG$12*$DE27)+1-$DF$12))</f>
        <v>#REF!</v>
      </c>
      <c r="DH27" s="14" t="e">
        <f ca="1">IF(DF27=270,$DF$13*EXP($DG$13*$DE27)+1-$DF$13,IF(DF27=90,$DF$11*EXP($DG$11*$DE27)+1-$DF$11,$DF$12*EXP($DG$12*$DE27)+1-$DF$12))</f>
        <v>#REF!</v>
      </c>
      <c r="DI27" s="14" t="e">
        <f ca="1">DG27+1/2*(DH27-DG27)*(1-COS(2*($CJ27-$DF27)*$DG$8))</f>
        <v>#REF!</v>
      </c>
      <c r="DJ27" s="14" t="e">
        <f ca="1">MIN(1,IF(DF27=0,$DF$19+(1-$DF$19)/(1+$DE27^2)^$DG$19,IF(DF27=180,$DF$17+(1-$DF$17)/(1+$DE27^2)^$DG$17,$DF$18+(1-$DF$18)/(1+$DE27^2)^$DG$18)))</f>
        <v>#REF!</v>
      </c>
      <c r="DK27" s="14" t="e">
        <f ca="1">IF(DF27=270,$DF$19+(1-$DF$19)/(1+$DE27^2)^$DG$19,IF(DF27=90,$DF$17+(1-$DF$17)/(1+$DE27^2)^$DG$17,$DF$18+(1-$DF$18)/(1+$DE27^2)^$DG$18))</f>
        <v>#REF!</v>
      </c>
      <c r="DL27" s="14" t="e">
        <f ca="1">DJ27+1/2*(DK27-DJ27)*(1-COS(2*($CJ27-$DF27)*$DG$8))</f>
        <v>#REF!</v>
      </c>
      <c r="DM27" s="14" t="e">
        <f ca="1">IF(OR(ISNUMBER(X27),ISNUMBER(Y27)),DI27+1/2*(DL27-DI27)*(1-COS(2*$CI27*$DG$8)),IF(ISNUMBER(A27),1,#N/A))</f>
        <v>#N/A</v>
      </c>
      <c r="DN27" s="14" t="s">
        <v>20</v>
      </c>
      <c r="DO27" s="14" t="s">
        <v>19</v>
      </c>
      <c r="DP27" s="14">
        <v>17</v>
      </c>
      <c r="DQ27" s="14" t="s">
        <v>15</v>
      </c>
      <c r="DR27" s="14">
        <v>23</v>
      </c>
      <c r="DS27" s="14" t="s">
        <v>15</v>
      </c>
      <c r="DT27" s="14">
        <v>23</v>
      </c>
      <c r="DU27" s="14" t="s">
        <v>15</v>
      </c>
      <c r="DV27" s="14">
        <v>23</v>
      </c>
      <c r="DW27" s="14" t="s">
        <v>15</v>
      </c>
      <c r="DX27" s="14">
        <v>23</v>
      </c>
      <c r="DY27" s="14"/>
      <c r="DZ27" s="14" t="e">
        <f ca="1">IF($DR$20=LEFT($DO$21,4),DO27,IF($DR$20=LEFT($DQ$21,4),DQ27,IF($DR$20=LEFT($DS$21,4),DS27,IF($DR$20=LEFT($DU$21,5),DU27,IF($DR$20=LEFT($DW$21,4),DW27,"")))))</f>
        <v>#REF!</v>
      </c>
      <c r="EA27" s="14" t="e">
        <f ca="1">IF($DR$20=LEFT($DO$21,4),DP27,IF($DR$20=LEFT($DQ$21,4),DR27,IF($DR$20=LEFT($DT$21,4),DT27,IF($DR$20=LEFT($DV$21,5),DV27,IF($DR$20=LEFT($DX$21,4),DX27,"")))))</f>
        <v>#REF!</v>
      </c>
    </row>
    <row r="28" spans="1:131" s="1" customFormat="1">
      <c r="A28" s="33" t="e">
        <f ca="1">INDIRECT("Shading!"&amp;$DZ$24&amp;$EA$24+ROW(A28)-23)</f>
        <v>#REF!</v>
      </c>
      <c r="B28" s="34" t="e">
        <f ca="1">INDIRECT("Shading!"&amp;$DZ$25&amp;$EA$25+ROW(B28)-23)</f>
        <v>#REF!</v>
      </c>
      <c r="C28" s="33" t="e">
        <f ca="1">INDIRECT("Shading!"&amp;$DZ$26&amp;$EA$26+ROW(C28)-23)</f>
        <v>#REF!</v>
      </c>
      <c r="D28" s="33" t="e">
        <f ca="1">INDIRECT("Shading!"&amp;$DZ$27&amp;$EA$27+ROW(D28)-23)</f>
        <v>#REF!</v>
      </c>
      <c r="E28" s="32" t="e">
        <f ca="1">INDIRECT("Shading!"&amp;$DZ$28&amp;$EA$28+ROW(E28)-23)</f>
        <v>#REF!</v>
      </c>
      <c r="F28" s="31" t="e">
        <f ca="1">INDIRECT("Shading!"&amp;$DZ$29&amp;$EA$29+ROW(F28)-23)</f>
        <v>#REF!</v>
      </c>
      <c r="G28" s="31" t="e">
        <f ca="1">INDIRECT("Shading!"&amp;$DZ$30&amp;$EA$30+ROW(G28)-23)</f>
        <v>#REF!</v>
      </c>
      <c r="H28" s="30" t="e">
        <f ca="1">INDIRECT("Shading!"&amp;$DZ$31&amp;$EA$31+ROW(H28)-23)</f>
        <v>#REF!</v>
      </c>
      <c r="I28" s="23"/>
      <c r="J28" s="23"/>
      <c r="K28" s="24"/>
      <c r="L28" s="19"/>
      <c r="M28" s="19"/>
      <c r="N28" s="25">
        <f ca="1">IF(AND(ISNUMBER(I28),ISNUMBER(J28),ISNUMBER(K28),ISNUMBER(L28),ISNUMBER(INDIRECT("Shading!"&amp;$DZ$33&amp;$EA$33+ROW(N28)-23))),INDIRECT("Shading!"&amp;$DZ$33&amp;$EA$33+ROW(N28)-23),1)</f>
        <v>1</v>
      </c>
      <c r="O28" s="25">
        <f ca="1">IF(AND(ISNUMBER(I28),ISNUMBER(J28),ISNUMBER(K28),ISNUMBER(L28),ISNUMBER(INDIRECT("Shading!"&amp;$DZ$34&amp;$EA$34+ROW(N28)-23))),INDIRECT("Shading!"&amp;$DZ$34&amp;$EA$34+ROW(O28)-23),1)</f>
        <v>1</v>
      </c>
      <c r="P28" s="18">
        <f ca="1">IF(AND(ISNUMBER(I28),ISNUMBER(J28),ISNUMBER(K28),ISNUMBER(L28),ISNUMBER(N28)),1-(N28-BJ28)*(K28/IF(OR(E28="East",E28="West"),45,90)*(1-L28)/N28),1)</f>
        <v>1</v>
      </c>
      <c r="Q28" s="17">
        <f ca="1">IF(AND(ISNUMBER(I28),ISNUMBER(J28),ISNUMBER(K28),ISNUMBER(M28),ISNUMBER(O28)),1-(O28-CS28)*(K28/IF(OR(E28="East",E28="West"),45,90)*(1-M28)/O28),1)</f>
        <v>1</v>
      </c>
      <c r="R28" s="32" t="str">
        <f ca="1">IF(OR(P28&gt;1,Q28&gt;1),"Horizon shading ","")</f>
        <v/>
      </c>
      <c r="S28" s="29"/>
      <c r="T28" s="28"/>
      <c r="U28" s="39">
        <f>IF(AND(ISNUMBER(S28),ISNUMBER(T28)),1-0.5*(1-BT28),1)</f>
        <v>1</v>
      </c>
      <c r="V28" s="38">
        <f>IF(AND(ISNUMBER(S28),ISNUMBER(T28)),1-0.5*(1-DC28),1)</f>
        <v>1</v>
      </c>
      <c r="W28" s="215" t="str">
        <f>IF(OR(U28&gt;1,V28&gt;1),"Reveal shading ","")</f>
        <v/>
      </c>
      <c r="X28" s="23"/>
      <c r="Y28" s="23"/>
      <c r="Z28" s="19"/>
      <c r="AA28" s="19"/>
      <c r="AB28" s="25">
        <f ca="1">IF(AND(ISNUMBER(X28),ISNUMBER(Y28),ISNUMBER(Z28),ISNUMBER(INDIRECT("Shading!"&amp;$DZ$35&amp;$EA$35+ROW(N28)-23))),INDIRECT("Shading!"&amp;$DZ$35&amp;$EA$35+ROW(N28)-23),1)</f>
        <v>1</v>
      </c>
      <c r="AC28" s="25">
        <f ca="1">IF(AND(ISNUMBER(X28),ISNUMBER(Y28),ISNUMBER(AA28),ISNUMBER(INDIRECT("Shading!"&amp;$DZ$36&amp;$EA$36+ROW(N28)-23))),INDIRECT("Shading!"&amp;$DZ$36&amp;$EA$36+ROW(O28)-23),1)</f>
        <v>1</v>
      </c>
      <c r="AD28" s="18">
        <f ca="1">IF(AND(ISNUMBER(X28),ISNUMBER(Y28),ISNUMBER(Z28),ISNUMBER(AB28)),1-(AB28-CD28)/AB28*(1-Z28),1)</f>
        <v>1</v>
      </c>
      <c r="AE28" s="17">
        <f ca="1">IF(AND(ISNUMBER(X28),ISNUMBER(Y28),ISNUMBER(AA28),ISNUMBER(AC28)),1-(AC28-DM28)/AC28*(1-AA28),1)</f>
        <v>1</v>
      </c>
      <c r="AF28" s="215" t="str">
        <f ca="1">IF(OR(AD28&gt;1,AE28&gt;1),"Overhang shading ","")</f>
        <v/>
      </c>
      <c r="AG28" s="24"/>
      <c r="AH28" s="24"/>
      <c r="AI28" s="23"/>
      <c r="AJ28" s="37">
        <f>IF(AND(ISNUMBER($AI$19),ISNUMBER(AG28)),$F28*$AI$19/1000*$AG28,0)</f>
        <v>0</v>
      </c>
      <c r="AK28" s="36">
        <f>IF(AND(ISNUMBER($AI$19),ISNUMBER(AH28)),IF(ISNUMBER($AI28),$AI28,$G28)*$AI$19/1000*$AH28,0)</f>
        <v>0</v>
      </c>
      <c r="AL28" s="35">
        <f>IF(OR(AJ28&gt;0,AK28&gt;0),1-(AJ28+AK28)/H28*$AI$18,1)</f>
        <v>1</v>
      </c>
      <c r="AM28" s="215" t="str">
        <f>IF(AL28&gt;1,"Glazing bars/juliet balcony shading ","")</f>
        <v/>
      </c>
      <c r="AN28" s="19"/>
      <c r="AO28" s="19"/>
      <c r="AP28" s="18" t="str">
        <f ca="1">IF(OR(P28*U28*AD28*AL28*IF(ISNUMBER(AN28),AN28,1)&gt;=1,P28*U28*AD28*AL28*IF(ISNUMBER(AN28),AN28,1)=0),"",P28*U28*AD28*AL28*IF(ISNUMBER(AN28),AN28,1))</f>
        <v/>
      </c>
      <c r="AQ28" s="17" t="str">
        <f ca="1">IF(OR(Q28*V28*AE28*AL28*IF(ISNUMBER(AO28),AO28,1)&gt;=1,Q28*V28*AE28*AL28*IF(ISNUMBER(AO28),AO28,1)=0),"",Q28*V28*AE28*AL28*IF(ISNUMBER(AO28),AO28,1))</f>
        <v/>
      </c>
      <c r="AR28" s="16" t="str">
        <f ca="1">'Additional Shading 424'!$AP28</f>
        <v/>
      </c>
      <c r="AS28" s="16" t="str">
        <f ca="1">'Additional Shading 424'!$AQ28</f>
        <v/>
      </c>
      <c r="AZ28" s="15" t="e">
        <f ca="1">D28</f>
        <v>#REF!</v>
      </c>
      <c r="BA28" s="15" t="e">
        <f ca="1">C28</f>
        <v>#REF!</v>
      </c>
      <c r="BB28" s="14">
        <f>IF(AND(I28=0,J28=0),1,I28/J28)</f>
        <v>1</v>
      </c>
      <c r="BC28" s="14" t="e">
        <f ca="1">INT(MOD(BA28,360)/90)*90</f>
        <v>#REF!</v>
      </c>
      <c r="BD28" s="14" t="e">
        <f ca="1">IF(BC28=0,$BC$13+(1-$BC$13)/(1+$BB28^2)^$BD$13,IF(BC28=180,$BC$11+(1-$BC$11)/(1+$BB28^2)^$BD$11,$BC$12+(1-$BC$12)/(1+$BB28^2)^$BD$12))</f>
        <v>#REF!</v>
      </c>
      <c r="BE28" s="14" t="e">
        <f ca="1">IF(BC28=270,$BC$13+(1-$BC$13)/(1+$BB28^2)^$BD$13,IF(BC28=90,$BC$11+(1-$BC$11)/(1+$BB28^2)^$BD$11,$BC$12+(1-$BC$12)/(1+$BB28^2)^$BD$12))</f>
        <v>#REF!</v>
      </c>
      <c r="BF28" s="14" t="e">
        <f ca="1">BD28+1/2*(BE28-BD28)*(1-COS(2*($BA28-$BC28)*$BD$8))</f>
        <v>#REF!</v>
      </c>
      <c r="BG28" s="14" t="e">
        <f ca="1">IF(BC28=0,$BC$19*EXP($BD$19*$BB28)+1-$BC$19,IF(BC28=180,$BC$17+(1-$BC$17)/(1+$BB28^2)^$BD$17,$BC$18*EXP($BD$18*$BB28)+1-$BC$18))</f>
        <v>#REF!</v>
      </c>
      <c r="BH28" s="14" t="e">
        <f ca="1">IF(BC28=270,$BC$19*EXP($BD$19*$BB28)+1-$BC$19,IF(BC28=90,$BC$17+(1-$BC$17)/(1+$BB28^2)^$BD$17,$BC$18*EXP($BD$18*$BB28)+1-$BC$18))</f>
        <v>#REF!</v>
      </c>
      <c r="BI28" s="14" t="e">
        <f ca="1">BG28+1/2*(BH28-BG28)*(1-COS(2*($BA28-$BC28)*$BD$8))</f>
        <v>#REF!</v>
      </c>
      <c r="BJ28" s="14" t="e">
        <f ca="1">IF(OR(ISNUMBER(I28),ISNUMBER(J28)),MAX(BF28+1/2*(BI28-BF28)*(1-COS(2*$AZ28*$BD$8)),IF(SIN(RADIANS(D28))&lt;&gt;0,1-$I28/$G28/ABS(SIN(RADIANS(D28))),0)),IF(ISNUMBER(A28),1,#N/A))</f>
        <v>#N/A</v>
      </c>
      <c r="BK28" s="14"/>
      <c r="BL28" s="14" t="e">
        <f ca="1">S28/(0.5*F28+T28)</f>
        <v>#REF!</v>
      </c>
      <c r="BM28" s="14" t="e">
        <f ca="1">INT(MOD(BA28,360)/90)*90</f>
        <v>#REF!</v>
      </c>
      <c r="BN28" s="14" t="e">
        <f ca="1">IF(BM28=0,$BM$13*EXP($BN$13*$BL28)+1-$BM$13,IF(BM28=180,$BM$11*EXP($BN$11*$BL28)+1-$BM$11,$BM$12*EXP($BN$12*$BL28)+1-$BM$12))</f>
        <v>#REF!</v>
      </c>
      <c r="BO28" s="14" t="e">
        <f ca="1">IF(BM28=270,$BM$13*EXP($BN$13*$BL28)+1-$BM$13,IF(BM28=90,$BM$11*EXP($BN$11*$BL28)+1-$BM$11,$BM$12*EXP($BN$12*$BL28)+1-$BM$12))</f>
        <v>#REF!</v>
      </c>
      <c r="BP28" s="14" t="e">
        <f ca="1">BN28+1/2*(BO28-BN28)*(1-COS(2*($C28-$BM28)*$BN$8))</f>
        <v>#REF!</v>
      </c>
      <c r="BQ28" s="14" t="e">
        <f ca="1">IF(BM28=0,$BM$19*EXP($BN$19*$BL28)+1-$BM$19,IF(BM28=180,$BM$17*EXP($BN$17*$BL28)+1-$BM$17,$BM$18*EXP($BN$18*$BL28)+1-$BM$18))</f>
        <v>#REF!</v>
      </c>
      <c r="BR28" s="14" t="e">
        <f ca="1">IF(BM28=270,$BM$19*EXP($BN$19*$BL28)+1-$BM$19,IF(BM28=90,$BM$17*EXP($BN$17*$BL28)+1-$BM$17,$BM$18*EXP($BN$18*$BL28)+1-$BM$18))</f>
        <v>#REF!</v>
      </c>
      <c r="BS28" s="14" t="e">
        <f ca="1">BQ28+1/2*(BR28-BQ28)*(1-COS(2*($C28-$BM28)*$BN$8))</f>
        <v>#REF!</v>
      </c>
      <c r="BT28" s="14" t="e">
        <f ca="1">BP28+1/2*(BS28-BP28)*(1-COS(2*$AZ28*$BN$8))</f>
        <v>#REF!</v>
      </c>
      <c r="BU28" s="14"/>
      <c r="BV28" s="14" t="e">
        <f ca="1">X28/(0.5*G28+Y28)</f>
        <v>#REF!</v>
      </c>
      <c r="BW28" s="14" t="e">
        <f ca="1">INT(MOD(BA28,360)/90)*90</f>
        <v>#REF!</v>
      </c>
      <c r="BX28" s="14" t="e">
        <f ca="1">IF(BW28=0,$BW$13*EXP($BX$13*$BV28)+1-$BW$13,IF(BW28=180,$BW$11*EXP($BX$11*$BV28)+1-$BW$11,$BW$12*EXP($BX$12*$BV28)+1-$BW$12))</f>
        <v>#REF!</v>
      </c>
      <c r="BY28" s="14" t="e">
        <f ca="1">IF(BW28=270,$BW$13*EXP($BX$13*$BV28)+1-$BW$13,IF(BW28=90,$BW$11*EXP($BX$11*$BV28)+1-$BW$11,$BW$12*EXP($BX$12*$BV28)+1-$BW$12))</f>
        <v>#REF!</v>
      </c>
      <c r="BZ28" s="14" t="e">
        <f ca="1">BX28+1/2*(BY28-BX28)*(1-COS(2*($BA28-$BW28)*$BX$8))</f>
        <v>#REF!</v>
      </c>
      <c r="CA28" s="14" t="e">
        <f ca="1">MIN(1,IF(BW28=0,$BW$19*EXP($BX$19*$BV28)+1-$BW$19,IF(BW28=180,$BW$17*EXP($BX$17*$BV28)+1-$BW$17,$BW$18*EXP($BX$18*$BV28)+1-$BW$18)))</f>
        <v>#REF!</v>
      </c>
      <c r="CB28" s="14" t="e">
        <f ca="1">IF(BW28=270,$BW$19*EXP($BX$19*$BV28)+1-$BW$19,IF(BW28=90,$BW$17*EXP($BX$17*$BV28)+1-$BW$17,$BW$18*EXP($BX$18*$BV28)+1-$BW$18))</f>
        <v>#REF!</v>
      </c>
      <c r="CC28" s="14" t="e">
        <f ca="1">CA28+1/2*(CB28-CA28)*(1-COS(2*($BA28-$BW28)*$BX$8))</f>
        <v>#REF!</v>
      </c>
      <c r="CD28" s="14" t="e">
        <f ca="1">BZ28+1/2*(CC28-BZ28)*(1-COS(2*$AZ28*$BX$8))</f>
        <v>#REF!</v>
      </c>
      <c r="CI28" s="15" t="e">
        <f ca="1">D28</f>
        <v>#REF!</v>
      </c>
      <c r="CJ28" s="15" t="e">
        <f ca="1">C28</f>
        <v>#REF!</v>
      </c>
      <c r="CK28" s="14">
        <f>IF(AND(I28=0,J28=0),1,I28/J28)</f>
        <v>1</v>
      </c>
      <c r="CL28" s="14" t="e">
        <f ca="1">INT(MOD(CJ28,360)/90)*90</f>
        <v>#REF!</v>
      </c>
      <c r="CM28" s="14" t="e">
        <f ca="1">IF(CL28=0,$CL$13*EXP($CM$13*$CK28)+1-$CL$13,IF(CL28=180,$CL$11*EXP($CM$11*$CK28)+1-$CL$11,$CL$12*EXP($CM$12*$CK28)+1-$CL$12))</f>
        <v>#REF!</v>
      </c>
      <c r="CN28" s="14" t="e">
        <f ca="1">IF(CL28=270,$CL$13*EXP($CM$13*$CK28)+1-$CL$13,IF(CL28=90,$CL$11*EXP($CM$11*$CK28)+1-$CL$11,$CL$12*EXP($CM$12*$CK28)+1-$CL$12))</f>
        <v>#REF!</v>
      </c>
      <c r="CO28" s="14" t="e">
        <f ca="1">CM28+1/2*(CN28-CM28)*(1-COS(2*($CJ28-$CL28)*$CM$8))</f>
        <v>#REF!</v>
      </c>
      <c r="CP28" s="14" t="e">
        <f ca="1">IF(CL28=0,$CL$19*EXP($CM$19*$CK28)+1-$CL$19,IF(CL28=180,$CL$17*EXP($CM$17*$CK28)+1-$CL$17,$CL$18*EXP($CM$18*$CK28)+1-$CL$18))</f>
        <v>#REF!</v>
      </c>
      <c r="CQ28" s="14" t="e">
        <f ca="1">IF(CL28=270,$CL$19*EXP($CM$19*$CK28)+1-$CL$19,IF(CL28=90,$CL$17*EXP($CM$17*$CK28)+1-$CL$17,$CL$18*EXP($CM$18*$CK28)+1-$CL$18))</f>
        <v>#REF!</v>
      </c>
      <c r="CR28" s="14" t="e">
        <f ca="1">CP28+1/2*(CQ28-CP28)*(1-COS(2*($CJ28-$CL28)*$CM$8))</f>
        <v>#REF!</v>
      </c>
      <c r="CS28" s="14" t="e">
        <f ca="1">IF(OR(ISNUMBER(I28),ISNUMBER(J28)),MAX(CO28+1/2*(CR28-CO28)*(1-COS(2*$CI28*$CM$8)),IF(SIN(RADIANS(D28))&lt;&gt;0,1-$I28/$G28/ABS(SIN(RADIANS(D28))),0)),IF(ISNUMBER(A28),1,#N/A))</f>
        <v>#N/A</v>
      </c>
      <c r="CT28" s="14"/>
      <c r="CU28" s="14" t="e">
        <f ca="1">S28/(0.5*F28+T28)</f>
        <v>#REF!</v>
      </c>
      <c r="CV28" s="14" t="e">
        <f ca="1">INT(MOD(BA28,360)/90)*90</f>
        <v>#REF!</v>
      </c>
      <c r="CW28" s="14" t="e">
        <f ca="1">IF(CV28=0,$CV$13*EXP($CW$13*$CU28)+1-$CV$13,IF(CV28=180,$CV$11*EXP($CW$11*$CU28)+1-$CV$11,$CV$12*EXP($CW$12*$CU28)+1-$CV$12))</f>
        <v>#REF!</v>
      </c>
      <c r="CX28" s="14" t="e">
        <f ca="1">IF(CV28=270,$CV$13*EXP($CW$13*$CU28)+1-$CV$13,IF(CV28=90,$CV$11*EXP($CW$11*$CU28)+1-$CV$11,$CV$12*EXP($CW$12*$CU28)+1-$CV$12))</f>
        <v>#REF!</v>
      </c>
      <c r="CY28" s="14" t="e">
        <f ca="1">CW28+1/2*(CX28-CW28)*(1-COS(2*($CJ28-$CV28)*$CW$8))</f>
        <v>#REF!</v>
      </c>
      <c r="CZ28" s="14" t="e">
        <f ca="1">IF(CV28=0,$CV$19*EXP($CW$19*$CU28)+1-$CV$19,IF(CV28=180,$CV$17*EXP($CW$17*$CU28)+1-$CV$17,$CV$18*EXP($CW$18*$CU28)+1-$CV$18))</f>
        <v>#REF!</v>
      </c>
      <c r="DA28" s="14" t="e">
        <f ca="1">IF(CV28=270,$CV$19*EXP($CW$19*$CU28)+1-$CV$19,IF(CV28=90,$CV$17*EXP($CW$17*$CU28)+1-$CV$17,$CV$18*EXP($CW$18*$CU28)+1-$CV$18))</f>
        <v>#REF!</v>
      </c>
      <c r="DB28" s="14" t="e">
        <f ca="1">CZ28+1/2*(DA28-CZ28)*(1-COS(2*($CJ28-$CV28)*$CW$8))</f>
        <v>#REF!</v>
      </c>
      <c r="DC28" s="14" t="e">
        <f ca="1">IF(OR(ISNUMBER(S28),ISNUMBER(T28)),CY28+1/2*(DB28-CY28)*(1-COS(2*CI28*$CW$8)),IF(ISNUMBER(A28),1,#N/A))</f>
        <v>#N/A</v>
      </c>
      <c r="DD28" s="14"/>
      <c r="DE28" s="14" t="e">
        <f ca="1">X28/(0.5*G28+Y28)</f>
        <v>#REF!</v>
      </c>
      <c r="DF28" s="14" t="e">
        <f ca="1">INT(MOD(CJ28,360)/90)*90</f>
        <v>#REF!</v>
      </c>
      <c r="DG28" s="14" t="e">
        <f ca="1">IF(DF28=0,$DF$13*EXP($DG$13*$DE28)+1-$DF$13,IF(DF28=180,$DF$11*EXP($DG$11*$DE28)+1-$DF$11,$DF$12*EXP($DG$12*$DE28)+1-$DF$12))</f>
        <v>#REF!</v>
      </c>
      <c r="DH28" s="14" t="e">
        <f ca="1">IF(DF28=270,$DF$13*EXP($DG$13*$DE28)+1-$DF$13,IF(DF28=90,$DF$11*EXP($DG$11*$DE28)+1-$DF$11,$DF$12*EXP($DG$12*$DE28)+1-$DF$12))</f>
        <v>#REF!</v>
      </c>
      <c r="DI28" s="14" t="e">
        <f ca="1">DG28+1/2*(DH28-DG28)*(1-COS(2*($CJ28-$DF28)*$DG$8))</f>
        <v>#REF!</v>
      </c>
      <c r="DJ28" s="14" t="e">
        <f ca="1">MIN(1,IF(DF28=0,$DF$19+(1-$DF$19)/(1+$DE28^2)^$DG$19,IF(DF28=180,$DF$17+(1-$DF$17)/(1+$DE28^2)^$DG$17,$DF$18+(1-$DF$18)/(1+$DE28^2)^$DG$18)))</f>
        <v>#REF!</v>
      </c>
      <c r="DK28" s="14" t="e">
        <f ca="1">IF(DF28=270,$DF$19+(1-$DF$19)/(1+$DE28^2)^$DG$19,IF(DF28=90,$DF$17+(1-$DF$17)/(1+$DE28^2)^$DG$17,$DF$18+(1-$DF$18)/(1+$DE28^2)^$DG$18))</f>
        <v>#REF!</v>
      </c>
      <c r="DL28" s="14" t="e">
        <f ca="1">DJ28+1/2*(DK28-DJ28)*(1-COS(2*($CJ28-$DF28)*$DG$8))</f>
        <v>#REF!</v>
      </c>
      <c r="DM28" s="14" t="e">
        <f ca="1">IF(OR(ISNUMBER(X28),ISNUMBER(Y28)),DI28+1/2*(DL28-DI28)*(1-COS(2*$CI28*$DG$8)),IF(ISNUMBER(A28),1,#N/A))</f>
        <v>#N/A</v>
      </c>
      <c r="DN28" s="14" t="s">
        <v>18</v>
      </c>
      <c r="DO28" s="14" t="s">
        <v>17</v>
      </c>
      <c r="DP28" s="14">
        <v>17</v>
      </c>
      <c r="DQ28" s="14" t="s">
        <v>13</v>
      </c>
      <c r="DR28" s="14">
        <v>23</v>
      </c>
      <c r="DS28" s="14" t="s">
        <v>13</v>
      </c>
      <c r="DT28" s="14">
        <v>23</v>
      </c>
      <c r="DU28" s="14" t="s">
        <v>13</v>
      </c>
      <c r="DV28" s="14">
        <v>23</v>
      </c>
      <c r="DW28" s="14" t="s">
        <v>13</v>
      </c>
      <c r="DX28" s="14">
        <v>23</v>
      </c>
      <c r="DY28" s="14"/>
      <c r="DZ28" s="14" t="e">
        <f ca="1">IF($DR$20=LEFT($DO$21,4),DO28,IF($DR$20=LEFT($DQ$21,4),DQ28,IF($DR$20=LEFT($DS$21,4),DS28,IF($DR$20=LEFT($DU$21,5),DU28,IF($DR$20=LEFT($DW$21,4),DW28,"")))))</f>
        <v>#REF!</v>
      </c>
      <c r="EA28" s="14" t="e">
        <f ca="1">IF($DR$20=LEFT($DO$21,4),DP28,IF($DR$20=LEFT($DQ$21,4),DR28,IF($DR$20=LEFT($DT$21,4),DT28,IF($DR$20=LEFT($DV$21,5),DV28,IF($DR$20=LEFT($DX$21,4),DX28,"")))))</f>
        <v>#REF!</v>
      </c>
    </row>
    <row r="29" spans="1:131" s="1" customFormat="1">
      <c r="A29" s="33" t="e">
        <f ca="1">INDIRECT("Shading!"&amp;$DZ$24&amp;$EA$24+ROW(A29)-23)</f>
        <v>#REF!</v>
      </c>
      <c r="B29" s="34" t="e">
        <f ca="1">INDIRECT("Shading!"&amp;$DZ$25&amp;$EA$25+ROW(B29)-23)</f>
        <v>#REF!</v>
      </c>
      <c r="C29" s="33" t="e">
        <f ca="1">INDIRECT("Shading!"&amp;$DZ$26&amp;$EA$26+ROW(C29)-23)</f>
        <v>#REF!</v>
      </c>
      <c r="D29" s="33" t="e">
        <f ca="1">INDIRECT("Shading!"&amp;$DZ$27&amp;$EA$27+ROW(D29)-23)</f>
        <v>#REF!</v>
      </c>
      <c r="E29" s="32" t="e">
        <f ca="1">INDIRECT("Shading!"&amp;$DZ$28&amp;$EA$28+ROW(E29)-23)</f>
        <v>#REF!</v>
      </c>
      <c r="F29" s="31" t="e">
        <f ca="1">INDIRECT("Shading!"&amp;$DZ$29&amp;$EA$29+ROW(F29)-23)</f>
        <v>#REF!</v>
      </c>
      <c r="G29" s="31" t="e">
        <f ca="1">INDIRECT("Shading!"&amp;$DZ$30&amp;$EA$30+ROW(G29)-23)</f>
        <v>#REF!</v>
      </c>
      <c r="H29" s="30" t="e">
        <f ca="1">INDIRECT("Shading!"&amp;$DZ$31&amp;$EA$31+ROW(H29)-23)</f>
        <v>#REF!</v>
      </c>
      <c r="I29" s="23"/>
      <c r="J29" s="23"/>
      <c r="K29" s="24"/>
      <c r="L29" s="19"/>
      <c r="M29" s="19"/>
      <c r="N29" s="25">
        <f ca="1">IF(AND(ISNUMBER(I29),ISNUMBER(J29),ISNUMBER(K29),ISNUMBER(L29),ISNUMBER(INDIRECT("Shading!"&amp;$DZ$33&amp;$EA$33+ROW(N29)-23))),INDIRECT("Shading!"&amp;$DZ$33&amp;$EA$33+ROW(N29)-23),1)</f>
        <v>1</v>
      </c>
      <c r="O29" s="25">
        <f ca="1">IF(AND(ISNUMBER(I29),ISNUMBER(J29),ISNUMBER(K29),ISNUMBER(L29),ISNUMBER(INDIRECT("Shading!"&amp;$DZ$34&amp;$EA$34+ROW(N29)-23))),INDIRECT("Shading!"&amp;$DZ$34&amp;$EA$34+ROW(O29)-23),1)</f>
        <v>1</v>
      </c>
      <c r="P29" s="18">
        <f ca="1">IF(AND(ISNUMBER(I29),ISNUMBER(J29),ISNUMBER(K29),ISNUMBER(L29),ISNUMBER(N29)),1-(N29-BJ29)*(K29/IF(OR(E29="East",E29="West"),45,90)*(1-L29)/N29),1)</f>
        <v>1</v>
      </c>
      <c r="Q29" s="17">
        <f ca="1">IF(AND(ISNUMBER(I29),ISNUMBER(J29),ISNUMBER(K29),ISNUMBER(M29),ISNUMBER(O29)),1-(O29-CS29)*(K29/IF(OR(E29="East",E29="West"),45,90)*(1-M29)/O29),1)</f>
        <v>1</v>
      </c>
      <c r="R29" s="32" t="str">
        <f ca="1">IF(OR(P29&gt;1,Q29&gt;1),"Horizon shading ","")</f>
        <v/>
      </c>
      <c r="S29" s="29"/>
      <c r="T29" s="28"/>
      <c r="U29" s="39">
        <f>IF(AND(ISNUMBER(S29),ISNUMBER(T29)),1-0.5*(1-BT29),1)</f>
        <v>1</v>
      </c>
      <c r="V29" s="38">
        <f>IF(AND(ISNUMBER(S29),ISNUMBER(T29)),1-0.5*(1-DC29),1)</f>
        <v>1</v>
      </c>
      <c r="W29" s="215" t="str">
        <f>IF(OR(U29&gt;1,V29&gt;1),"Reveal shading ","")</f>
        <v/>
      </c>
      <c r="X29" s="23"/>
      <c r="Y29" s="23"/>
      <c r="Z29" s="19"/>
      <c r="AA29" s="19"/>
      <c r="AB29" s="25">
        <f ca="1">IF(AND(ISNUMBER(X29),ISNUMBER(Y29),ISNUMBER(Z29),ISNUMBER(INDIRECT("Shading!"&amp;$DZ$35&amp;$EA$35+ROW(N29)-23))),INDIRECT("Shading!"&amp;$DZ$35&amp;$EA$35+ROW(N29)-23),1)</f>
        <v>1</v>
      </c>
      <c r="AC29" s="25">
        <f ca="1">IF(AND(ISNUMBER(X29),ISNUMBER(Y29),ISNUMBER(AA29),ISNUMBER(INDIRECT("Shading!"&amp;$DZ$36&amp;$EA$36+ROW(N29)-23))),INDIRECT("Shading!"&amp;$DZ$36&amp;$EA$36+ROW(O29)-23),1)</f>
        <v>1</v>
      </c>
      <c r="AD29" s="18">
        <f ca="1">IF(AND(ISNUMBER(X29),ISNUMBER(Y29),ISNUMBER(Z29),ISNUMBER(AB29)),1-(AB29-CD29)/AB29*(1-Z29),1)</f>
        <v>1</v>
      </c>
      <c r="AE29" s="17">
        <f ca="1">IF(AND(ISNUMBER(X29),ISNUMBER(Y29),ISNUMBER(AA29),ISNUMBER(AC29)),1-(AC29-DM29)/AC29*(1-AA29),1)</f>
        <v>1</v>
      </c>
      <c r="AF29" s="215" t="str">
        <f ca="1">IF(OR(AD29&gt;1,AE29&gt;1),"Overhang shading ","")</f>
        <v/>
      </c>
      <c r="AG29" s="24"/>
      <c r="AH29" s="24"/>
      <c r="AI29" s="23"/>
      <c r="AJ29" s="37">
        <f>IF(AND(ISNUMBER($AI$19),ISNUMBER(AG29)),$F29*$AI$19/1000*$AG29,0)</f>
        <v>0</v>
      </c>
      <c r="AK29" s="36">
        <f>IF(AND(ISNUMBER($AI$19),ISNUMBER(AH29)),IF(ISNUMBER($AI29),$AI29,$G29)*$AI$19/1000*$AH29,0)</f>
        <v>0</v>
      </c>
      <c r="AL29" s="35">
        <f>IF(OR(AJ29&gt;0,AK29&gt;0),1-(AJ29+AK29)/H29*$AI$18,1)</f>
        <v>1</v>
      </c>
      <c r="AM29" s="215" t="str">
        <f>IF(AL29&gt;1,"Glazing bars/juliet balcony shading ","")</f>
        <v/>
      </c>
      <c r="AN29" s="19"/>
      <c r="AO29" s="19"/>
      <c r="AP29" s="18" t="str">
        <f ca="1">IF(OR(P29*U29*AD29*AL29*IF(ISNUMBER(AN29),AN29,1)&gt;=1,P29*U29*AD29*AL29*IF(ISNUMBER(AN29),AN29,1)=0),"",P29*U29*AD29*AL29*IF(ISNUMBER(AN29),AN29,1))</f>
        <v/>
      </c>
      <c r="AQ29" s="17" t="str">
        <f ca="1">IF(OR(Q29*V29*AE29*AL29*IF(ISNUMBER(AO29),AO29,1)&gt;=1,Q29*V29*AE29*AL29*IF(ISNUMBER(AO29),AO29,1)=0),"",Q29*V29*AE29*AL29*IF(ISNUMBER(AO29),AO29,1))</f>
        <v/>
      </c>
      <c r="AR29" s="16" t="str">
        <f ca="1">'Additional Shading 424'!$AP29</f>
        <v/>
      </c>
      <c r="AS29" s="16" t="str">
        <f ca="1">'Additional Shading 424'!$AQ29</f>
        <v/>
      </c>
      <c r="AZ29" s="15" t="e">
        <f ca="1">D29</f>
        <v>#REF!</v>
      </c>
      <c r="BA29" s="15" t="e">
        <f ca="1">C29</f>
        <v>#REF!</v>
      </c>
      <c r="BB29" s="14">
        <f>IF(AND(I29=0,J29=0),1,I29/J29)</f>
        <v>1</v>
      </c>
      <c r="BC29" s="14" t="e">
        <f ca="1">INT(MOD(BA29,360)/90)*90</f>
        <v>#REF!</v>
      </c>
      <c r="BD29" s="14" t="e">
        <f ca="1">IF(BC29=0,$BC$13+(1-$BC$13)/(1+$BB29^2)^$BD$13,IF(BC29=180,$BC$11+(1-$BC$11)/(1+$BB29^2)^$BD$11,$BC$12+(1-$BC$12)/(1+$BB29^2)^$BD$12))</f>
        <v>#REF!</v>
      </c>
      <c r="BE29" s="14" t="e">
        <f ca="1">IF(BC29=270,$BC$13+(1-$BC$13)/(1+$BB29^2)^$BD$13,IF(BC29=90,$BC$11+(1-$BC$11)/(1+$BB29^2)^$BD$11,$BC$12+(1-$BC$12)/(1+$BB29^2)^$BD$12))</f>
        <v>#REF!</v>
      </c>
      <c r="BF29" s="14" t="e">
        <f ca="1">BD29+1/2*(BE29-BD29)*(1-COS(2*($BA29-$BC29)*$BD$8))</f>
        <v>#REF!</v>
      </c>
      <c r="BG29" s="14" t="e">
        <f ca="1">IF(BC29=0,$BC$19*EXP($BD$19*$BB29)+1-$BC$19,IF(BC29=180,$BC$17+(1-$BC$17)/(1+$BB29^2)^$BD$17,$BC$18*EXP($BD$18*$BB29)+1-$BC$18))</f>
        <v>#REF!</v>
      </c>
      <c r="BH29" s="14" t="e">
        <f ca="1">IF(BC29=270,$BC$19*EXP($BD$19*$BB29)+1-$BC$19,IF(BC29=90,$BC$17+(1-$BC$17)/(1+$BB29^2)^$BD$17,$BC$18*EXP($BD$18*$BB29)+1-$BC$18))</f>
        <v>#REF!</v>
      </c>
      <c r="BI29" s="14" t="e">
        <f ca="1">BG29+1/2*(BH29-BG29)*(1-COS(2*($BA29-$BC29)*$BD$8))</f>
        <v>#REF!</v>
      </c>
      <c r="BJ29" s="14" t="e">
        <f ca="1">IF(OR(ISNUMBER(I29),ISNUMBER(J29)),MAX(BF29+1/2*(BI29-BF29)*(1-COS(2*$AZ29*$BD$8)),IF(SIN(RADIANS(D29))&lt;&gt;0,1-$I29/$G29/ABS(SIN(RADIANS(D29))),0)),IF(ISNUMBER(A29),1,#N/A))</f>
        <v>#N/A</v>
      </c>
      <c r="BK29" s="14"/>
      <c r="BL29" s="14" t="e">
        <f ca="1">S29/(0.5*F29+T29)</f>
        <v>#REF!</v>
      </c>
      <c r="BM29" s="14" t="e">
        <f ca="1">INT(MOD(BA29,360)/90)*90</f>
        <v>#REF!</v>
      </c>
      <c r="BN29" s="14" t="e">
        <f ca="1">IF(BM29=0,$BM$13*EXP($BN$13*$BL29)+1-$BM$13,IF(BM29=180,$BM$11*EXP($BN$11*$BL29)+1-$BM$11,$BM$12*EXP($BN$12*$BL29)+1-$BM$12))</f>
        <v>#REF!</v>
      </c>
      <c r="BO29" s="14" t="e">
        <f ca="1">IF(BM29=270,$BM$13*EXP($BN$13*$BL29)+1-$BM$13,IF(BM29=90,$BM$11*EXP($BN$11*$BL29)+1-$BM$11,$BM$12*EXP($BN$12*$BL29)+1-$BM$12))</f>
        <v>#REF!</v>
      </c>
      <c r="BP29" s="14" t="e">
        <f ca="1">BN29+1/2*(BO29-BN29)*(1-COS(2*($C29-$BM29)*$BN$8))</f>
        <v>#REF!</v>
      </c>
      <c r="BQ29" s="14" t="e">
        <f ca="1">IF(BM29=0,$BM$19*EXP($BN$19*$BL29)+1-$BM$19,IF(BM29=180,$BM$17*EXP($BN$17*$BL29)+1-$BM$17,$BM$18*EXP($BN$18*$BL29)+1-$BM$18))</f>
        <v>#REF!</v>
      </c>
      <c r="BR29" s="14" t="e">
        <f ca="1">IF(BM29=270,$BM$19*EXP($BN$19*$BL29)+1-$BM$19,IF(BM29=90,$BM$17*EXP($BN$17*$BL29)+1-$BM$17,$BM$18*EXP($BN$18*$BL29)+1-$BM$18))</f>
        <v>#REF!</v>
      </c>
      <c r="BS29" s="14" t="e">
        <f ca="1">BQ29+1/2*(BR29-BQ29)*(1-COS(2*($C29-$BM29)*$BN$8))</f>
        <v>#REF!</v>
      </c>
      <c r="BT29" s="14" t="e">
        <f ca="1">BP29+1/2*(BS29-BP29)*(1-COS(2*$AZ29*$BN$8))</f>
        <v>#REF!</v>
      </c>
      <c r="BU29" s="14"/>
      <c r="BV29" s="14" t="e">
        <f ca="1">X29/(0.5*G29+Y29)</f>
        <v>#REF!</v>
      </c>
      <c r="BW29" s="14" t="e">
        <f ca="1">INT(MOD(BA29,360)/90)*90</f>
        <v>#REF!</v>
      </c>
      <c r="BX29" s="14" t="e">
        <f ca="1">IF(BW29=0,$BW$13*EXP($BX$13*$BV29)+1-$BW$13,IF(BW29=180,$BW$11*EXP($BX$11*$BV29)+1-$BW$11,$BW$12*EXP($BX$12*$BV29)+1-$BW$12))</f>
        <v>#REF!</v>
      </c>
      <c r="BY29" s="14" t="e">
        <f ca="1">IF(BW29=270,$BW$13*EXP($BX$13*$BV29)+1-$BW$13,IF(BW29=90,$BW$11*EXP($BX$11*$BV29)+1-$BW$11,$BW$12*EXP($BX$12*$BV29)+1-$BW$12))</f>
        <v>#REF!</v>
      </c>
      <c r="BZ29" s="14" t="e">
        <f ca="1">BX29+1/2*(BY29-BX29)*(1-COS(2*($BA29-$BW29)*$BX$8))</f>
        <v>#REF!</v>
      </c>
      <c r="CA29" s="14" t="e">
        <f ca="1">MIN(1,IF(BW29=0,$BW$19*EXP($BX$19*$BV29)+1-$BW$19,IF(BW29=180,$BW$17*EXP($BX$17*$BV29)+1-$BW$17,$BW$18*EXP($BX$18*$BV29)+1-$BW$18)))</f>
        <v>#REF!</v>
      </c>
      <c r="CB29" s="14" t="e">
        <f ca="1">IF(BW29=270,$BW$19*EXP($BX$19*$BV29)+1-$BW$19,IF(BW29=90,$BW$17*EXP($BX$17*$BV29)+1-$BW$17,$BW$18*EXP($BX$18*$BV29)+1-$BW$18))</f>
        <v>#REF!</v>
      </c>
      <c r="CC29" s="14" t="e">
        <f ca="1">CA29+1/2*(CB29-CA29)*(1-COS(2*($BA29-$BW29)*$BX$8))</f>
        <v>#REF!</v>
      </c>
      <c r="CD29" s="14" t="e">
        <f ca="1">BZ29+1/2*(CC29-BZ29)*(1-COS(2*$AZ29*$BX$8))</f>
        <v>#REF!</v>
      </c>
      <c r="CI29" s="15" t="e">
        <f ca="1">D29</f>
        <v>#REF!</v>
      </c>
      <c r="CJ29" s="15" t="e">
        <f ca="1">C29</f>
        <v>#REF!</v>
      </c>
      <c r="CK29" s="14">
        <f>IF(AND(I29=0,J29=0),1,I29/J29)</f>
        <v>1</v>
      </c>
      <c r="CL29" s="14" t="e">
        <f ca="1">INT(MOD(CJ29,360)/90)*90</f>
        <v>#REF!</v>
      </c>
      <c r="CM29" s="14" t="e">
        <f ca="1">IF(CL29=0,$CL$13*EXP($CM$13*$CK29)+1-$CL$13,IF(CL29=180,$CL$11*EXP($CM$11*$CK29)+1-$CL$11,$CL$12*EXP($CM$12*$CK29)+1-$CL$12))</f>
        <v>#REF!</v>
      </c>
      <c r="CN29" s="14" t="e">
        <f ca="1">IF(CL29=270,$CL$13*EXP($CM$13*$CK29)+1-$CL$13,IF(CL29=90,$CL$11*EXP($CM$11*$CK29)+1-$CL$11,$CL$12*EXP($CM$12*$CK29)+1-$CL$12))</f>
        <v>#REF!</v>
      </c>
      <c r="CO29" s="14" t="e">
        <f ca="1">CM29+1/2*(CN29-CM29)*(1-COS(2*($CJ29-$CL29)*$CM$8))</f>
        <v>#REF!</v>
      </c>
      <c r="CP29" s="14" t="e">
        <f ca="1">IF(CL29=0,$CL$19*EXP($CM$19*$CK29)+1-$CL$19,IF(CL29=180,$CL$17*EXP($CM$17*$CK29)+1-$CL$17,$CL$18*EXP($CM$18*$CK29)+1-$CL$18))</f>
        <v>#REF!</v>
      </c>
      <c r="CQ29" s="14" t="e">
        <f ca="1">IF(CL29=270,$CL$19*EXP($CM$19*$CK29)+1-$CL$19,IF(CL29=90,$CL$17*EXP($CM$17*$CK29)+1-$CL$17,$CL$18*EXP($CM$18*$CK29)+1-$CL$18))</f>
        <v>#REF!</v>
      </c>
      <c r="CR29" s="14" t="e">
        <f ca="1">CP29+1/2*(CQ29-CP29)*(1-COS(2*($CJ29-$CL29)*$CM$8))</f>
        <v>#REF!</v>
      </c>
      <c r="CS29" s="14" t="e">
        <f ca="1">IF(OR(ISNUMBER(I29),ISNUMBER(J29)),MAX(CO29+1/2*(CR29-CO29)*(1-COS(2*$CI29*$CM$8)),IF(SIN(RADIANS(D29))&lt;&gt;0,1-$I29/$G29/ABS(SIN(RADIANS(D29))),0)),IF(ISNUMBER(A29),1,#N/A))</f>
        <v>#N/A</v>
      </c>
      <c r="CT29" s="14"/>
      <c r="CU29" s="14" t="e">
        <f ca="1">S29/(0.5*F29+T29)</f>
        <v>#REF!</v>
      </c>
      <c r="CV29" s="14" t="e">
        <f ca="1">INT(MOD(BA29,360)/90)*90</f>
        <v>#REF!</v>
      </c>
      <c r="CW29" s="14" t="e">
        <f ca="1">IF(CV29=0,$CV$13*EXP($CW$13*$CU29)+1-$CV$13,IF(CV29=180,$CV$11*EXP($CW$11*$CU29)+1-$CV$11,$CV$12*EXP($CW$12*$CU29)+1-$CV$12))</f>
        <v>#REF!</v>
      </c>
      <c r="CX29" s="14" t="e">
        <f ca="1">IF(CV29=270,$CV$13*EXP($CW$13*$CU29)+1-$CV$13,IF(CV29=90,$CV$11*EXP($CW$11*$CU29)+1-$CV$11,$CV$12*EXP($CW$12*$CU29)+1-$CV$12))</f>
        <v>#REF!</v>
      </c>
      <c r="CY29" s="14" t="e">
        <f ca="1">CW29+1/2*(CX29-CW29)*(1-COS(2*($CJ29-$CV29)*$CW$8))</f>
        <v>#REF!</v>
      </c>
      <c r="CZ29" s="14" t="e">
        <f ca="1">IF(CV29=0,$CV$19*EXP($CW$19*$CU29)+1-$CV$19,IF(CV29=180,$CV$17*EXP($CW$17*$CU29)+1-$CV$17,$CV$18*EXP($CW$18*$CU29)+1-$CV$18))</f>
        <v>#REF!</v>
      </c>
      <c r="DA29" s="14" t="e">
        <f ca="1">IF(CV29=270,$CV$19*EXP($CW$19*$CU29)+1-$CV$19,IF(CV29=90,$CV$17*EXP($CW$17*$CU29)+1-$CV$17,$CV$18*EXP($CW$18*$CU29)+1-$CV$18))</f>
        <v>#REF!</v>
      </c>
      <c r="DB29" s="14" t="e">
        <f ca="1">CZ29+1/2*(DA29-CZ29)*(1-COS(2*($CJ29-$CV29)*$CW$8))</f>
        <v>#REF!</v>
      </c>
      <c r="DC29" s="14" t="e">
        <f ca="1">IF(OR(ISNUMBER(S29),ISNUMBER(T29)),CY29+1/2*(DB29-CY29)*(1-COS(2*CI29*$CW$8)),IF(ISNUMBER(A29),1,#N/A))</f>
        <v>#N/A</v>
      </c>
      <c r="DD29" s="14"/>
      <c r="DE29" s="14" t="e">
        <f ca="1">X29/(0.5*G29+Y29)</f>
        <v>#REF!</v>
      </c>
      <c r="DF29" s="14" t="e">
        <f ca="1">INT(MOD(CJ29,360)/90)*90</f>
        <v>#REF!</v>
      </c>
      <c r="DG29" s="14" t="e">
        <f ca="1">IF(DF29=0,$DF$13*EXP($DG$13*$DE29)+1-$DF$13,IF(DF29=180,$DF$11*EXP($DG$11*$DE29)+1-$DF$11,$DF$12*EXP($DG$12*$DE29)+1-$DF$12))</f>
        <v>#REF!</v>
      </c>
      <c r="DH29" s="14" t="e">
        <f ca="1">IF(DF29=270,$DF$13*EXP($DG$13*$DE29)+1-$DF$13,IF(DF29=90,$DF$11*EXP($DG$11*$DE29)+1-$DF$11,$DF$12*EXP($DG$12*$DE29)+1-$DF$12))</f>
        <v>#REF!</v>
      </c>
      <c r="DI29" s="14" t="e">
        <f ca="1">DG29+1/2*(DH29-DG29)*(1-COS(2*($CJ29-$DF29)*$DG$8))</f>
        <v>#REF!</v>
      </c>
      <c r="DJ29" s="14" t="e">
        <f ca="1">MIN(1,IF(DF29=0,$DF$19+(1-$DF$19)/(1+$DE29^2)^$DG$19,IF(DF29=180,$DF$17+(1-$DF$17)/(1+$DE29^2)^$DG$17,$DF$18+(1-$DF$18)/(1+$DE29^2)^$DG$18)))</f>
        <v>#REF!</v>
      </c>
      <c r="DK29" s="14" t="e">
        <f ca="1">IF(DF29=270,$DF$19+(1-$DF$19)/(1+$DE29^2)^$DG$19,IF(DF29=90,$DF$17+(1-$DF$17)/(1+$DE29^2)^$DG$17,$DF$18+(1-$DF$18)/(1+$DE29^2)^$DG$18))</f>
        <v>#REF!</v>
      </c>
      <c r="DL29" s="14" t="e">
        <f ca="1">DJ29+1/2*(DK29-DJ29)*(1-COS(2*($CJ29-$DF29)*$DG$8))</f>
        <v>#REF!</v>
      </c>
      <c r="DM29" s="14" t="e">
        <f ca="1">IF(OR(ISNUMBER(X29),ISNUMBER(Y29)),DI29+1/2*(DL29-DI29)*(1-COS(2*$CI29*$DG$8)),IF(ISNUMBER(A29),1,#N/A))</f>
        <v>#N/A</v>
      </c>
      <c r="DN29" s="14" t="s">
        <v>16</v>
      </c>
      <c r="DO29" s="14" t="s">
        <v>15</v>
      </c>
      <c r="DP29" s="14">
        <v>17</v>
      </c>
      <c r="DQ29" s="14" t="s">
        <v>10</v>
      </c>
      <c r="DR29" s="14">
        <v>23</v>
      </c>
      <c r="DS29" s="14" t="s">
        <v>10</v>
      </c>
      <c r="DT29" s="14">
        <v>23</v>
      </c>
      <c r="DU29" s="14" t="s">
        <v>10</v>
      </c>
      <c r="DV29" s="14">
        <v>23</v>
      </c>
      <c r="DW29" s="14" t="s">
        <v>10</v>
      </c>
      <c r="DX29" s="14">
        <v>23</v>
      </c>
      <c r="DY29" s="14"/>
      <c r="DZ29" s="14" t="e">
        <f ca="1">IF($DR$20=LEFT($DO$21,4),DO29,IF($DR$20=LEFT($DQ$21,4),DQ29,IF($DR$20=LEFT($DS$21,4),DS29,IF($DR$20=LEFT($DU$21,5),DU29,IF($DR$20=LEFT($DW$21,4),DW29,"")))))</f>
        <v>#REF!</v>
      </c>
      <c r="EA29" s="14" t="e">
        <f ca="1">IF($DR$20=LEFT($DO$21,4),DP29,IF($DR$20=LEFT($DQ$21,4),DR29,IF($DR$20=LEFT($DT$21,4),DT29,IF($DR$20=LEFT($DV$21,5),DV29,IF($DR$20=LEFT($DX$21,4),DX29,"")))))</f>
        <v>#REF!</v>
      </c>
    </row>
    <row r="30" spans="1:131" s="1" customFormat="1">
      <c r="A30" s="33" t="e">
        <f ca="1">INDIRECT("Shading!"&amp;$DZ$24&amp;$EA$24+ROW(A30)-23)</f>
        <v>#REF!</v>
      </c>
      <c r="B30" s="34" t="e">
        <f ca="1">INDIRECT("Shading!"&amp;$DZ$25&amp;$EA$25+ROW(B30)-23)</f>
        <v>#REF!</v>
      </c>
      <c r="C30" s="33" t="e">
        <f ca="1">INDIRECT("Shading!"&amp;$DZ$26&amp;$EA$26+ROW(C30)-23)</f>
        <v>#REF!</v>
      </c>
      <c r="D30" s="33" t="e">
        <f ca="1">INDIRECT("Shading!"&amp;$DZ$27&amp;$EA$27+ROW(D30)-23)</f>
        <v>#REF!</v>
      </c>
      <c r="E30" s="32" t="e">
        <f ca="1">INDIRECT("Shading!"&amp;$DZ$28&amp;$EA$28+ROW(E30)-23)</f>
        <v>#REF!</v>
      </c>
      <c r="F30" s="31" t="e">
        <f ca="1">INDIRECT("Shading!"&amp;$DZ$29&amp;$EA$29+ROW(F30)-23)</f>
        <v>#REF!</v>
      </c>
      <c r="G30" s="31" t="e">
        <f ca="1">INDIRECT("Shading!"&amp;$DZ$30&amp;$EA$30+ROW(G30)-23)</f>
        <v>#REF!</v>
      </c>
      <c r="H30" s="30" t="e">
        <f ca="1">INDIRECT("Shading!"&amp;$DZ$31&amp;$EA$31+ROW(H30)-23)</f>
        <v>#REF!</v>
      </c>
      <c r="I30" s="23"/>
      <c r="J30" s="23"/>
      <c r="K30" s="24"/>
      <c r="L30" s="19"/>
      <c r="M30" s="19"/>
      <c r="N30" s="25">
        <f ca="1">IF(AND(ISNUMBER(I30),ISNUMBER(J30),ISNUMBER(K30),ISNUMBER(L30),ISNUMBER(INDIRECT("Shading!"&amp;$DZ$33&amp;$EA$33+ROW(N30)-23))),INDIRECT("Shading!"&amp;$DZ$33&amp;$EA$33+ROW(N30)-23),1)</f>
        <v>1</v>
      </c>
      <c r="O30" s="25">
        <f ca="1">IF(AND(ISNUMBER(I30),ISNUMBER(J30),ISNUMBER(K30),ISNUMBER(L30),ISNUMBER(INDIRECT("Shading!"&amp;$DZ$34&amp;$EA$34+ROW(N30)-23))),INDIRECT("Shading!"&amp;$DZ$34&amp;$EA$34+ROW(O30)-23),1)</f>
        <v>1</v>
      </c>
      <c r="P30" s="18">
        <f ca="1">IF(AND(ISNUMBER(I30),ISNUMBER(J30),ISNUMBER(K30),ISNUMBER(L30),ISNUMBER(N30)),1-(N30-BJ30)*(K30/IF(OR(E30="East",E30="West"),45,90)*(1-L30)/N30),1)</f>
        <v>1</v>
      </c>
      <c r="Q30" s="17">
        <f ca="1">IF(AND(ISNUMBER(I30),ISNUMBER(J30),ISNUMBER(K30),ISNUMBER(M30),ISNUMBER(O30)),1-(O30-CS30)*(K30/IF(OR(E30="East",E30="West"),45,90)*(1-M30)/O30),1)</f>
        <v>1</v>
      </c>
      <c r="R30" s="32" t="str">
        <f ca="1">IF(OR(P30&gt;1,Q30&gt;1),"Horizon shading ","")</f>
        <v/>
      </c>
      <c r="S30" s="29"/>
      <c r="T30" s="28"/>
      <c r="U30" s="39">
        <f>IF(AND(ISNUMBER(S30),ISNUMBER(T30)),1-0.5*(1-BT30),1)</f>
        <v>1</v>
      </c>
      <c r="V30" s="38">
        <f>IF(AND(ISNUMBER(S30),ISNUMBER(T30)),1-0.5*(1-DC30),1)</f>
        <v>1</v>
      </c>
      <c r="W30" s="215" t="str">
        <f>IF(OR(U30&gt;1,V30&gt;1),"Reveal shading ","")</f>
        <v/>
      </c>
      <c r="X30" s="23"/>
      <c r="Y30" s="23"/>
      <c r="Z30" s="19"/>
      <c r="AA30" s="19"/>
      <c r="AB30" s="25">
        <f ca="1">IF(AND(ISNUMBER(X30),ISNUMBER(Y30),ISNUMBER(Z30),ISNUMBER(INDIRECT("Shading!"&amp;$DZ$35&amp;$EA$35+ROW(N30)-23))),INDIRECT("Shading!"&amp;$DZ$35&amp;$EA$35+ROW(N30)-23),1)</f>
        <v>1</v>
      </c>
      <c r="AC30" s="25">
        <f ca="1">IF(AND(ISNUMBER(X30),ISNUMBER(Y30),ISNUMBER(AA30),ISNUMBER(INDIRECT("Shading!"&amp;$DZ$36&amp;$EA$36+ROW(N30)-23))),INDIRECT("Shading!"&amp;$DZ$36&amp;$EA$36+ROW(O30)-23),1)</f>
        <v>1</v>
      </c>
      <c r="AD30" s="18">
        <f ca="1">IF(AND(ISNUMBER(X30),ISNUMBER(Y30),ISNUMBER(Z30),ISNUMBER(AB30)),1-(AB30-CD30)/AB30*(1-Z30),1)</f>
        <v>1</v>
      </c>
      <c r="AE30" s="17">
        <f ca="1">IF(AND(ISNUMBER(X30),ISNUMBER(Y30),ISNUMBER(AA30),ISNUMBER(AC30)),1-(AC30-DM30)/AC30*(1-AA30),1)</f>
        <v>1</v>
      </c>
      <c r="AF30" s="215" t="str">
        <f ca="1">IF(OR(AD30&gt;1,AE30&gt;1),"Overhang shading ","")</f>
        <v/>
      </c>
      <c r="AG30" s="24"/>
      <c r="AH30" s="24"/>
      <c r="AI30" s="23"/>
      <c r="AJ30" s="37">
        <f>IF(AND(ISNUMBER($AI$19),ISNUMBER(AG30)),$F30*$AI$19/1000*$AG30,0)</f>
        <v>0</v>
      </c>
      <c r="AK30" s="36">
        <f>IF(AND(ISNUMBER($AI$19),ISNUMBER(AH30)),IF(ISNUMBER($AI30),$AI30,$G30)*$AI$19/1000*$AH30,0)</f>
        <v>0</v>
      </c>
      <c r="AL30" s="35">
        <f>IF(OR(AJ30&gt;0,AK30&gt;0),1-(AJ30+AK30)/H30*$AI$18,1)</f>
        <v>1</v>
      </c>
      <c r="AM30" s="215" t="str">
        <f>IF(AL30&gt;1,"Glazing bars/juliet balcony shading ","")</f>
        <v/>
      </c>
      <c r="AN30" s="19"/>
      <c r="AO30" s="19"/>
      <c r="AP30" s="18" t="str">
        <f ca="1">IF(OR(P30*U30*AD30*AL30*IF(ISNUMBER(AN30),AN30,1)&gt;=1,P30*U30*AD30*AL30*IF(ISNUMBER(AN30),AN30,1)=0),"",P30*U30*AD30*AL30*IF(ISNUMBER(AN30),AN30,1))</f>
        <v/>
      </c>
      <c r="AQ30" s="17" t="str">
        <f ca="1">IF(OR(Q30*V30*AE30*AL30*IF(ISNUMBER(AO30),AO30,1)&gt;=1,Q30*V30*AE30*AL30*IF(ISNUMBER(AO30),AO30,1)=0),"",Q30*V30*AE30*AL30*IF(ISNUMBER(AO30),AO30,1))</f>
        <v/>
      </c>
      <c r="AR30" s="16" t="str">
        <f ca="1">'Additional Shading 424'!$AP30</f>
        <v/>
      </c>
      <c r="AS30" s="16" t="str">
        <f ca="1">'Additional Shading 424'!$AQ30</f>
        <v/>
      </c>
      <c r="AZ30" s="15" t="e">
        <f ca="1">D30</f>
        <v>#REF!</v>
      </c>
      <c r="BA30" s="15" t="e">
        <f ca="1">C30</f>
        <v>#REF!</v>
      </c>
      <c r="BB30" s="14">
        <f>IF(AND(I30=0,J30=0),1,I30/J30)</f>
        <v>1</v>
      </c>
      <c r="BC30" s="14" t="e">
        <f ca="1">INT(MOD(BA30,360)/90)*90</f>
        <v>#REF!</v>
      </c>
      <c r="BD30" s="14" t="e">
        <f ca="1">IF(BC30=0,$BC$13+(1-$BC$13)/(1+$BB30^2)^$BD$13,IF(BC30=180,$BC$11+(1-$BC$11)/(1+$BB30^2)^$BD$11,$BC$12+(1-$BC$12)/(1+$BB30^2)^$BD$12))</f>
        <v>#REF!</v>
      </c>
      <c r="BE30" s="14" t="e">
        <f ca="1">IF(BC30=270,$BC$13+(1-$BC$13)/(1+$BB30^2)^$BD$13,IF(BC30=90,$BC$11+(1-$BC$11)/(1+$BB30^2)^$BD$11,$BC$12+(1-$BC$12)/(1+$BB30^2)^$BD$12))</f>
        <v>#REF!</v>
      </c>
      <c r="BF30" s="14" t="e">
        <f ca="1">BD30+1/2*(BE30-BD30)*(1-COS(2*($BA30-$BC30)*$BD$8))</f>
        <v>#REF!</v>
      </c>
      <c r="BG30" s="14" t="e">
        <f ca="1">IF(BC30=0,$BC$19*EXP($BD$19*$BB30)+1-$BC$19,IF(BC30=180,$BC$17+(1-$BC$17)/(1+$BB30^2)^$BD$17,$BC$18*EXP($BD$18*$BB30)+1-$BC$18))</f>
        <v>#REF!</v>
      </c>
      <c r="BH30" s="14" t="e">
        <f ca="1">IF(BC30=270,$BC$19*EXP($BD$19*$BB30)+1-$BC$19,IF(BC30=90,$BC$17+(1-$BC$17)/(1+$BB30^2)^$BD$17,$BC$18*EXP($BD$18*$BB30)+1-$BC$18))</f>
        <v>#REF!</v>
      </c>
      <c r="BI30" s="14" t="e">
        <f ca="1">BG30+1/2*(BH30-BG30)*(1-COS(2*($BA30-$BC30)*$BD$8))</f>
        <v>#REF!</v>
      </c>
      <c r="BJ30" s="14" t="e">
        <f ca="1">IF(OR(ISNUMBER(I30),ISNUMBER(J30)),MAX(BF30+1/2*(BI30-BF30)*(1-COS(2*$AZ30*$BD$8)),IF(SIN(RADIANS(D30))&lt;&gt;0,1-$I30/$G30/ABS(SIN(RADIANS(D30))),0)),IF(ISNUMBER(A30),1,#N/A))</f>
        <v>#N/A</v>
      </c>
      <c r="BK30" s="14"/>
      <c r="BL30" s="14" t="e">
        <f ca="1">S30/(0.5*F30+T30)</f>
        <v>#REF!</v>
      </c>
      <c r="BM30" s="14" t="e">
        <f ca="1">INT(MOD(BA30,360)/90)*90</f>
        <v>#REF!</v>
      </c>
      <c r="BN30" s="14" t="e">
        <f ca="1">IF(BM30=0,$BM$13*EXP($BN$13*$BL30)+1-$BM$13,IF(BM30=180,$BM$11*EXP($BN$11*$BL30)+1-$BM$11,$BM$12*EXP($BN$12*$BL30)+1-$BM$12))</f>
        <v>#REF!</v>
      </c>
      <c r="BO30" s="14" t="e">
        <f ca="1">IF(BM30=270,$BM$13*EXP($BN$13*$BL30)+1-$BM$13,IF(BM30=90,$BM$11*EXP($BN$11*$BL30)+1-$BM$11,$BM$12*EXP($BN$12*$BL30)+1-$BM$12))</f>
        <v>#REF!</v>
      </c>
      <c r="BP30" s="14" t="e">
        <f ca="1">BN30+1/2*(BO30-BN30)*(1-COS(2*($C30-$BM30)*$BN$8))</f>
        <v>#REF!</v>
      </c>
      <c r="BQ30" s="14" t="e">
        <f ca="1">IF(BM30=0,$BM$19*EXP($BN$19*$BL30)+1-$BM$19,IF(BM30=180,$BM$17*EXP($BN$17*$BL30)+1-$BM$17,$BM$18*EXP($BN$18*$BL30)+1-$BM$18))</f>
        <v>#REF!</v>
      </c>
      <c r="BR30" s="14" t="e">
        <f ca="1">IF(BM30=270,$BM$19*EXP($BN$19*$BL30)+1-$BM$19,IF(BM30=90,$BM$17*EXP($BN$17*$BL30)+1-$BM$17,$BM$18*EXP($BN$18*$BL30)+1-$BM$18))</f>
        <v>#REF!</v>
      </c>
      <c r="BS30" s="14" t="e">
        <f ca="1">BQ30+1/2*(BR30-BQ30)*(1-COS(2*($C30-$BM30)*$BN$8))</f>
        <v>#REF!</v>
      </c>
      <c r="BT30" s="14" t="e">
        <f ca="1">BP30+1/2*(BS30-BP30)*(1-COS(2*$AZ30*$BN$8))</f>
        <v>#REF!</v>
      </c>
      <c r="BU30" s="14"/>
      <c r="BV30" s="14" t="e">
        <f ca="1">X30/(0.5*G30+Y30)</f>
        <v>#REF!</v>
      </c>
      <c r="BW30" s="14" t="e">
        <f ca="1">INT(MOD(BA30,360)/90)*90</f>
        <v>#REF!</v>
      </c>
      <c r="BX30" s="14" t="e">
        <f ca="1">IF(BW30=0,$BW$13*EXP($BX$13*$BV30)+1-$BW$13,IF(BW30=180,$BW$11*EXP($BX$11*$BV30)+1-$BW$11,$BW$12*EXP($BX$12*$BV30)+1-$BW$12))</f>
        <v>#REF!</v>
      </c>
      <c r="BY30" s="14" t="e">
        <f ca="1">IF(BW30=270,$BW$13*EXP($BX$13*$BV30)+1-$BW$13,IF(BW30=90,$BW$11*EXP($BX$11*$BV30)+1-$BW$11,$BW$12*EXP($BX$12*$BV30)+1-$BW$12))</f>
        <v>#REF!</v>
      </c>
      <c r="BZ30" s="14" t="e">
        <f ca="1">BX30+1/2*(BY30-BX30)*(1-COS(2*($BA30-$BW30)*$BX$8))</f>
        <v>#REF!</v>
      </c>
      <c r="CA30" s="14" t="e">
        <f ca="1">MIN(1,IF(BW30=0,$BW$19*EXP($BX$19*$BV30)+1-$BW$19,IF(BW30=180,$BW$17*EXP($BX$17*$BV30)+1-$BW$17,$BW$18*EXP($BX$18*$BV30)+1-$BW$18)))</f>
        <v>#REF!</v>
      </c>
      <c r="CB30" s="14" t="e">
        <f ca="1">IF(BW30=270,$BW$19*EXP($BX$19*$BV30)+1-$BW$19,IF(BW30=90,$BW$17*EXP($BX$17*$BV30)+1-$BW$17,$BW$18*EXP($BX$18*$BV30)+1-$BW$18))</f>
        <v>#REF!</v>
      </c>
      <c r="CC30" s="14" t="e">
        <f ca="1">CA30+1/2*(CB30-CA30)*(1-COS(2*($BA30-$BW30)*$BX$8))</f>
        <v>#REF!</v>
      </c>
      <c r="CD30" s="14" t="e">
        <f ca="1">BZ30+1/2*(CC30-BZ30)*(1-COS(2*$AZ30*$BX$8))</f>
        <v>#REF!</v>
      </c>
      <c r="CI30" s="15" t="e">
        <f ca="1">D30</f>
        <v>#REF!</v>
      </c>
      <c r="CJ30" s="15" t="e">
        <f ca="1">C30</f>
        <v>#REF!</v>
      </c>
      <c r="CK30" s="14">
        <f>IF(AND(I30=0,J30=0),1,I30/J30)</f>
        <v>1</v>
      </c>
      <c r="CL30" s="14" t="e">
        <f ca="1">INT(MOD(CJ30,360)/90)*90</f>
        <v>#REF!</v>
      </c>
      <c r="CM30" s="14" t="e">
        <f ca="1">IF(CL30=0,$CL$13*EXP($CM$13*$CK30)+1-$CL$13,IF(CL30=180,$CL$11*EXP($CM$11*$CK30)+1-$CL$11,$CL$12*EXP($CM$12*$CK30)+1-$CL$12))</f>
        <v>#REF!</v>
      </c>
      <c r="CN30" s="14" t="e">
        <f ca="1">IF(CL30=270,$CL$13*EXP($CM$13*$CK30)+1-$CL$13,IF(CL30=90,$CL$11*EXP($CM$11*$CK30)+1-$CL$11,$CL$12*EXP($CM$12*$CK30)+1-$CL$12))</f>
        <v>#REF!</v>
      </c>
      <c r="CO30" s="14" t="e">
        <f ca="1">CM30+1/2*(CN30-CM30)*(1-COS(2*($CJ30-$CL30)*$CM$8))</f>
        <v>#REF!</v>
      </c>
      <c r="CP30" s="14" t="e">
        <f ca="1">IF(CL30=0,$CL$19*EXP($CM$19*$CK30)+1-$CL$19,IF(CL30=180,$CL$17*EXP($CM$17*$CK30)+1-$CL$17,$CL$18*EXP($CM$18*$CK30)+1-$CL$18))</f>
        <v>#REF!</v>
      </c>
      <c r="CQ30" s="14" t="e">
        <f ca="1">IF(CL30=270,$CL$19*EXP($CM$19*$CK30)+1-$CL$19,IF(CL30=90,$CL$17*EXP($CM$17*$CK30)+1-$CL$17,$CL$18*EXP($CM$18*$CK30)+1-$CL$18))</f>
        <v>#REF!</v>
      </c>
      <c r="CR30" s="14" t="e">
        <f ca="1">CP30+1/2*(CQ30-CP30)*(1-COS(2*($CJ30-$CL30)*$CM$8))</f>
        <v>#REF!</v>
      </c>
      <c r="CS30" s="14" t="e">
        <f ca="1">IF(OR(ISNUMBER(I30),ISNUMBER(J30)),MAX(CO30+1/2*(CR30-CO30)*(1-COS(2*$CI30*$CM$8)),IF(SIN(RADIANS(D30))&lt;&gt;0,1-$I30/$G30/ABS(SIN(RADIANS(D30))),0)),IF(ISNUMBER(A30),1,#N/A))</f>
        <v>#N/A</v>
      </c>
      <c r="CT30" s="14"/>
      <c r="CU30" s="14" t="e">
        <f ca="1">S30/(0.5*F30+T30)</f>
        <v>#REF!</v>
      </c>
      <c r="CV30" s="14" t="e">
        <f ca="1">INT(MOD(BA30,360)/90)*90</f>
        <v>#REF!</v>
      </c>
      <c r="CW30" s="14" t="e">
        <f ca="1">IF(CV30=0,$CV$13*EXP($CW$13*$CU30)+1-$CV$13,IF(CV30=180,$CV$11*EXP($CW$11*$CU30)+1-$CV$11,$CV$12*EXP($CW$12*$CU30)+1-$CV$12))</f>
        <v>#REF!</v>
      </c>
      <c r="CX30" s="14" t="e">
        <f ca="1">IF(CV30=270,$CV$13*EXP($CW$13*$CU30)+1-$CV$13,IF(CV30=90,$CV$11*EXP($CW$11*$CU30)+1-$CV$11,$CV$12*EXP($CW$12*$CU30)+1-$CV$12))</f>
        <v>#REF!</v>
      </c>
      <c r="CY30" s="14" t="e">
        <f ca="1">CW30+1/2*(CX30-CW30)*(1-COS(2*($CJ30-$CV30)*$CW$8))</f>
        <v>#REF!</v>
      </c>
      <c r="CZ30" s="14" t="e">
        <f ca="1">IF(CV30=0,$CV$19*EXP($CW$19*$CU30)+1-$CV$19,IF(CV30=180,$CV$17*EXP($CW$17*$CU30)+1-$CV$17,$CV$18*EXP($CW$18*$CU30)+1-$CV$18))</f>
        <v>#REF!</v>
      </c>
      <c r="DA30" s="14" t="e">
        <f ca="1">IF(CV30=270,$CV$19*EXP($CW$19*$CU30)+1-$CV$19,IF(CV30=90,$CV$17*EXP($CW$17*$CU30)+1-$CV$17,$CV$18*EXP($CW$18*$CU30)+1-$CV$18))</f>
        <v>#REF!</v>
      </c>
      <c r="DB30" s="14" t="e">
        <f ca="1">CZ30+1/2*(DA30-CZ30)*(1-COS(2*($CJ30-$CV30)*$CW$8))</f>
        <v>#REF!</v>
      </c>
      <c r="DC30" s="14" t="e">
        <f ca="1">IF(OR(ISNUMBER(S30),ISNUMBER(T30)),CY30+1/2*(DB30-CY30)*(1-COS(2*CI30*$CW$8)),IF(ISNUMBER(A30),1,#N/A))</f>
        <v>#N/A</v>
      </c>
      <c r="DD30" s="14"/>
      <c r="DE30" s="14" t="e">
        <f ca="1">X30/(0.5*G30+Y30)</f>
        <v>#REF!</v>
      </c>
      <c r="DF30" s="14" t="e">
        <f ca="1">INT(MOD(CJ30,360)/90)*90</f>
        <v>#REF!</v>
      </c>
      <c r="DG30" s="14" t="e">
        <f ca="1">IF(DF30=0,$DF$13*EXP($DG$13*$DE30)+1-$DF$13,IF(DF30=180,$DF$11*EXP($DG$11*$DE30)+1-$DF$11,$DF$12*EXP($DG$12*$DE30)+1-$DF$12))</f>
        <v>#REF!</v>
      </c>
      <c r="DH30" s="14" t="e">
        <f ca="1">IF(DF30=270,$DF$13*EXP($DG$13*$DE30)+1-$DF$13,IF(DF30=90,$DF$11*EXP($DG$11*$DE30)+1-$DF$11,$DF$12*EXP($DG$12*$DE30)+1-$DF$12))</f>
        <v>#REF!</v>
      </c>
      <c r="DI30" s="14" t="e">
        <f ca="1">DG30+1/2*(DH30-DG30)*(1-COS(2*($CJ30-$DF30)*$DG$8))</f>
        <v>#REF!</v>
      </c>
      <c r="DJ30" s="14" t="e">
        <f ca="1">MIN(1,IF(DF30=0,$DF$19+(1-$DF$19)/(1+$DE30^2)^$DG$19,IF(DF30=180,$DF$17+(1-$DF$17)/(1+$DE30^2)^$DG$17,$DF$18+(1-$DF$18)/(1+$DE30^2)^$DG$18)))</f>
        <v>#REF!</v>
      </c>
      <c r="DK30" s="14" t="e">
        <f ca="1">IF(DF30=270,$DF$19+(1-$DF$19)/(1+$DE30^2)^$DG$19,IF(DF30=90,$DF$17+(1-$DF$17)/(1+$DE30^2)^$DG$17,$DF$18+(1-$DF$18)/(1+$DE30^2)^$DG$18))</f>
        <v>#REF!</v>
      </c>
      <c r="DL30" s="14" t="e">
        <f ca="1">DJ30+1/2*(DK30-DJ30)*(1-COS(2*($CJ30-$DF30)*$DG$8))</f>
        <v>#REF!</v>
      </c>
      <c r="DM30" s="14" t="e">
        <f ca="1">IF(OR(ISNUMBER(X30),ISNUMBER(Y30)),DI30+1/2*(DL30-DI30)*(1-COS(2*$CI30*$DG$8)),IF(ISNUMBER(A30),1,#N/A))</f>
        <v>#N/A</v>
      </c>
      <c r="DN30" s="14" t="s">
        <v>14</v>
      </c>
      <c r="DO30" s="14" t="s">
        <v>13</v>
      </c>
      <c r="DP30" s="14">
        <v>17</v>
      </c>
      <c r="DQ30" s="14" t="s">
        <v>12</v>
      </c>
      <c r="DR30" s="14">
        <v>23</v>
      </c>
      <c r="DS30" s="14" t="s">
        <v>12</v>
      </c>
      <c r="DT30" s="14">
        <v>23</v>
      </c>
      <c r="DU30" s="14" t="s">
        <v>12</v>
      </c>
      <c r="DV30" s="14">
        <v>23</v>
      </c>
      <c r="DW30" s="14" t="s">
        <v>12</v>
      </c>
      <c r="DX30" s="14">
        <v>23</v>
      </c>
      <c r="DY30" s="14"/>
      <c r="DZ30" s="14" t="e">
        <f ca="1">IF($DR$20=LEFT($DO$21,4),DO30,IF($DR$20=LEFT($DQ$21,4),DQ30,IF($DR$20=LEFT($DS$21,4),DS30,IF($DR$20=LEFT($DU$21,5),DU30,IF($DR$20=LEFT($DW$21,4),DW30,"")))))</f>
        <v>#REF!</v>
      </c>
      <c r="EA30" s="14" t="e">
        <f ca="1">IF($DR$20=LEFT($DO$21,4),DP30,IF($DR$20=LEFT($DQ$21,4),DR30,IF($DR$20=LEFT($DT$21,4),DT30,IF($DR$20=LEFT($DV$21,5),DV30,IF($DR$20=LEFT($DX$21,4),DX30,"")))))</f>
        <v>#REF!</v>
      </c>
    </row>
    <row r="31" spans="1:131" s="1" customFormat="1">
      <c r="A31" s="33" t="e">
        <f ca="1">INDIRECT("Shading!"&amp;$DZ$24&amp;$EA$24+ROW(A31)-23)</f>
        <v>#REF!</v>
      </c>
      <c r="B31" s="34" t="e">
        <f ca="1">INDIRECT("Shading!"&amp;$DZ$25&amp;$EA$25+ROW(B31)-23)</f>
        <v>#REF!</v>
      </c>
      <c r="C31" s="33" t="e">
        <f ca="1">INDIRECT("Shading!"&amp;$DZ$26&amp;$EA$26+ROW(C31)-23)</f>
        <v>#REF!</v>
      </c>
      <c r="D31" s="33" t="e">
        <f ca="1">INDIRECT("Shading!"&amp;$DZ$27&amp;$EA$27+ROW(D31)-23)</f>
        <v>#REF!</v>
      </c>
      <c r="E31" s="32" t="e">
        <f ca="1">INDIRECT("Shading!"&amp;$DZ$28&amp;$EA$28+ROW(E31)-23)</f>
        <v>#REF!</v>
      </c>
      <c r="F31" s="31" t="e">
        <f ca="1">INDIRECT("Shading!"&amp;$DZ$29&amp;$EA$29+ROW(F31)-23)</f>
        <v>#REF!</v>
      </c>
      <c r="G31" s="31" t="e">
        <f ca="1">INDIRECT("Shading!"&amp;$DZ$30&amp;$EA$30+ROW(G31)-23)</f>
        <v>#REF!</v>
      </c>
      <c r="H31" s="30" t="e">
        <f ca="1">INDIRECT("Shading!"&amp;$DZ$31&amp;$EA$31+ROW(H31)-23)</f>
        <v>#REF!</v>
      </c>
      <c r="I31" s="23"/>
      <c r="J31" s="23"/>
      <c r="K31" s="24"/>
      <c r="L31" s="19"/>
      <c r="M31" s="19"/>
      <c r="N31" s="25">
        <f ca="1">IF(AND(ISNUMBER(I31),ISNUMBER(J31),ISNUMBER(K31),ISNUMBER(L31),ISNUMBER(INDIRECT("Shading!"&amp;$DZ$33&amp;$EA$33+ROW(N31)-23))),INDIRECT("Shading!"&amp;$DZ$33&amp;$EA$33+ROW(N31)-23),1)</f>
        <v>1</v>
      </c>
      <c r="O31" s="25">
        <f ca="1">IF(AND(ISNUMBER(I31),ISNUMBER(J31),ISNUMBER(K31),ISNUMBER(L31),ISNUMBER(INDIRECT("Shading!"&amp;$DZ$34&amp;$EA$34+ROW(N31)-23))),INDIRECT("Shading!"&amp;$DZ$34&amp;$EA$34+ROW(O31)-23),1)</f>
        <v>1</v>
      </c>
      <c r="P31" s="18">
        <f ca="1">IF(AND(ISNUMBER(I31),ISNUMBER(J31),ISNUMBER(K31),ISNUMBER(L31),ISNUMBER(N31)),1-(N31-BJ31)*(K31/IF(OR(E31="East",E31="West"),45,90)*(1-L31)/N31),1)</f>
        <v>1</v>
      </c>
      <c r="Q31" s="17">
        <f ca="1">IF(AND(ISNUMBER(I31),ISNUMBER(J31),ISNUMBER(K31),ISNUMBER(M31),ISNUMBER(O31)),1-(O31-CS31)*(K31/IF(OR(E31="East",E31="West"),45,90)*(1-M31)/O31),1)</f>
        <v>1</v>
      </c>
      <c r="R31" s="32" t="str">
        <f ca="1">IF(OR(P31&gt;1,Q31&gt;1),"Horizon shading ","")</f>
        <v/>
      </c>
      <c r="S31" s="29"/>
      <c r="T31" s="28"/>
      <c r="U31" s="39">
        <f>IF(AND(ISNUMBER(S31),ISNUMBER(T31)),1-0.5*(1-BT31),1)</f>
        <v>1</v>
      </c>
      <c r="V31" s="38">
        <f>IF(AND(ISNUMBER(S31),ISNUMBER(T31)),1-0.5*(1-DC31),1)</f>
        <v>1</v>
      </c>
      <c r="W31" s="215" t="str">
        <f>IF(OR(U31&gt;1,V31&gt;1),"Reveal shading ","")</f>
        <v/>
      </c>
      <c r="X31" s="23"/>
      <c r="Y31" s="23"/>
      <c r="Z31" s="19"/>
      <c r="AA31" s="19"/>
      <c r="AB31" s="25">
        <f ca="1">IF(AND(ISNUMBER(X31),ISNUMBER(Y31),ISNUMBER(Z31),ISNUMBER(INDIRECT("Shading!"&amp;$DZ$35&amp;$EA$35+ROW(N31)-23))),INDIRECT("Shading!"&amp;$DZ$35&amp;$EA$35+ROW(N31)-23),1)</f>
        <v>1</v>
      </c>
      <c r="AC31" s="25">
        <f ca="1">IF(AND(ISNUMBER(X31),ISNUMBER(Y31),ISNUMBER(AA31),ISNUMBER(INDIRECT("Shading!"&amp;$DZ$36&amp;$EA$36+ROW(N31)-23))),INDIRECT("Shading!"&amp;$DZ$36&amp;$EA$36+ROW(O31)-23),1)</f>
        <v>1</v>
      </c>
      <c r="AD31" s="18">
        <f ca="1">IF(AND(ISNUMBER(X31),ISNUMBER(Y31),ISNUMBER(Z31),ISNUMBER(AB31)),1-(AB31-CD31)/AB31*(1-Z31),1)</f>
        <v>1</v>
      </c>
      <c r="AE31" s="17">
        <f ca="1">IF(AND(ISNUMBER(X31),ISNUMBER(Y31),ISNUMBER(AA31),ISNUMBER(AC31)),1-(AC31-DM31)/AC31*(1-AA31),1)</f>
        <v>1</v>
      </c>
      <c r="AF31" s="215" t="str">
        <f ca="1">IF(OR(AD31&gt;1,AE31&gt;1),"Overhang shading ","")</f>
        <v/>
      </c>
      <c r="AG31" s="24"/>
      <c r="AH31" s="24"/>
      <c r="AI31" s="23"/>
      <c r="AJ31" s="37">
        <f>IF(AND(ISNUMBER($AI$19),ISNUMBER(AG31)),$F31*$AI$19/1000*$AG31,0)</f>
        <v>0</v>
      </c>
      <c r="AK31" s="36">
        <f>IF(AND(ISNUMBER($AI$19),ISNUMBER(AH31)),IF(ISNUMBER($AI31),$AI31,$G31)*$AI$19/1000*$AH31,0)</f>
        <v>0</v>
      </c>
      <c r="AL31" s="35">
        <f>IF(OR(AJ31&gt;0,AK31&gt;0),1-(AJ31+AK31)/H31*$AI$18,1)</f>
        <v>1</v>
      </c>
      <c r="AM31" s="215" t="str">
        <f>IF(AL31&gt;1,"Glazing bars/juliet balcony shading ","")</f>
        <v/>
      </c>
      <c r="AN31" s="19"/>
      <c r="AO31" s="19"/>
      <c r="AP31" s="18" t="str">
        <f ca="1">IF(OR(P31*U31*AD31*AL31*IF(ISNUMBER(AN31),AN31,1)&gt;=1,P31*U31*AD31*AL31*IF(ISNUMBER(AN31),AN31,1)=0),"",P31*U31*AD31*AL31*IF(ISNUMBER(AN31),AN31,1))</f>
        <v/>
      </c>
      <c r="AQ31" s="17" t="str">
        <f ca="1">IF(OR(Q31*V31*AE31*AL31*IF(ISNUMBER(AO31),AO31,1)&gt;=1,Q31*V31*AE31*AL31*IF(ISNUMBER(AO31),AO31,1)=0),"",Q31*V31*AE31*AL31*IF(ISNUMBER(AO31),AO31,1))</f>
        <v/>
      </c>
      <c r="AR31" s="16" t="str">
        <f ca="1">'Additional Shading 424'!$AP31</f>
        <v/>
      </c>
      <c r="AS31" s="16" t="str">
        <f ca="1">'Additional Shading 424'!$AQ31</f>
        <v/>
      </c>
      <c r="AZ31" s="15" t="e">
        <f ca="1">D31</f>
        <v>#REF!</v>
      </c>
      <c r="BA31" s="15" t="e">
        <f ca="1">C31</f>
        <v>#REF!</v>
      </c>
      <c r="BB31" s="14">
        <f>IF(AND(I31=0,J31=0),1,I31/J31)</f>
        <v>1</v>
      </c>
      <c r="BC31" s="14" t="e">
        <f ca="1">INT(MOD(BA31,360)/90)*90</f>
        <v>#REF!</v>
      </c>
      <c r="BD31" s="14" t="e">
        <f ca="1">IF(BC31=0,$BC$13+(1-$BC$13)/(1+$BB31^2)^$BD$13,IF(BC31=180,$BC$11+(1-$BC$11)/(1+$BB31^2)^$BD$11,$BC$12+(1-$BC$12)/(1+$BB31^2)^$BD$12))</f>
        <v>#REF!</v>
      </c>
      <c r="BE31" s="14" t="e">
        <f ca="1">IF(BC31=270,$BC$13+(1-$BC$13)/(1+$BB31^2)^$BD$13,IF(BC31=90,$BC$11+(1-$BC$11)/(1+$BB31^2)^$BD$11,$BC$12+(1-$BC$12)/(1+$BB31^2)^$BD$12))</f>
        <v>#REF!</v>
      </c>
      <c r="BF31" s="14" t="e">
        <f ca="1">BD31+1/2*(BE31-BD31)*(1-COS(2*($BA31-$BC31)*$BD$8))</f>
        <v>#REF!</v>
      </c>
      <c r="BG31" s="14" t="e">
        <f ca="1">IF(BC31=0,$BC$19*EXP($BD$19*$BB31)+1-$BC$19,IF(BC31=180,$BC$17+(1-$BC$17)/(1+$BB31^2)^$BD$17,$BC$18*EXP($BD$18*$BB31)+1-$BC$18))</f>
        <v>#REF!</v>
      </c>
      <c r="BH31" s="14" t="e">
        <f ca="1">IF(BC31=270,$BC$19*EXP($BD$19*$BB31)+1-$BC$19,IF(BC31=90,$BC$17+(1-$BC$17)/(1+$BB31^2)^$BD$17,$BC$18*EXP($BD$18*$BB31)+1-$BC$18))</f>
        <v>#REF!</v>
      </c>
      <c r="BI31" s="14" t="e">
        <f ca="1">BG31+1/2*(BH31-BG31)*(1-COS(2*($BA31-$BC31)*$BD$8))</f>
        <v>#REF!</v>
      </c>
      <c r="BJ31" s="14" t="e">
        <f ca="1">IF(OR(ISNUMBER(I31),ISNUMBER(J31)),MAX(BF31+1/2*(BI31-BF31)*(1-COS(2*$AZ31*$BD$8)),IF(SIN(RADIANS(D31))&lt;&gt;0,1-$I31/$G31/ABS(SIN(RADIANS(D31))),0)),IF(ISNUMBER(A31),1,#N/A))</f>
        <v>#N/A</v>
      </c>
      <c r="BK31" s="14"/>
      <c r="BL31" s="14" t="e">
        <f ca="1">S31/(0.5*F31+T31)</f>
        <v>#REF!</v>
      </c>
      <c r="BM31" s="14" t="e">
        <f ca="1">INT(MOD(BA31,360)/90)*90</f>
        <v>#REF!</v>
      </c>
      <c r="BN31" s="14" t="e">
        <f ca="1">IF(BM31=0,$BM$13*EXP($BN$13*$BL31)+1-$BM$13,IF(BM31=180,$BM$11*EXP($BN$11*$BL31)+1-$BM$11,$BM$12*EXP($BN$12*$BL31)+1-$BM$12))</f>
        <v>#REF!</v>
      </c>
      <c r="BO31" s="14" t="e">
        <f ca="1">IF(BM31=270,$BM$13*EXP($BN$13*$BL31)+1-$BM$13,IF(BM31=90,$BM$11*EXP($BN$11*$BL31)+1-$BM$11,$BM$12*EXP($BN$12*$BL31)+1-$BM$12))</f>
        <v>#REF!</v>
      </c>
      <c r="BP31" s="14" t="e">
        <f ca="1">BN31+1/2*(BO31-BN31)*(1-COS(2*($C31-$BM31)*$BN$8))</f>
        <v>#REF!</v>
      </c>
      <c r="BQ31" s="14" t="e">
        <f ca="1">IF(BM31=0,$BM$19*EXP($BN$19*$BL31)+1-$BM$19,IF(BM31=180,$BM$17*EXP($BN$17*$BL31)+1-$BM$17,$BM$18*EXP($BN$18*$BL31)+1-$BM$18))</f>
        <v>#REF!</v>
      </c>
      <c r="BR31" s="14" t="e">
        <f ca="1">IF(BM31=270,$BM$19*EXP($BN$19*$BL31)+1-$BM$19,IF(BM31=90,$BM$17*EXP($BN$17*$BL31)+1-$BM$17,$BM$18*EXP($BN$18*$BL31)+1-$BM$18))</f>
        <v>#REF!</v>
      </c>
      <c r="BS31" s="14" t="e">
        <f ca="1">BQ31+1/2*(BR31-BQ31)*(1-COS(2*($C31-$BM31)*$BN$8))</f>
        <v>#REF!</v>
      </c>
      <c r="BT31" s="14" t="e">
        <f ca="1">BP31+1/2*(BS31-BP31)*(1-COS(2*$AZ31*$BN$8))</f>
        <v>#REF!</v>
      </c>
      <c r="BU31" s="14"/>
      <c r="BV31" s="14" t="e">
        <f ca="1">X31/(0.5*G31+Y31)</f>
        <v>#REF!</v>
      </c>
      <c r="BW31" s="14" t="e">
        <f ca="1">INT(MOD(BA31,360)/90)*90</f>
        <v>#REF!</v>
      </c>
      <c r="BX31" s="14" t="e">
        <f ca="1">IF(BW31=0,$BW$13*EXP($BX$13*$BV31)+1-$BW$13,IF(BW31=180,$BW$11*EXP($BX$11*$BV31)+1-$BW$11,$BW$12*EXP($BX$12*$BV31)+1-$BW$12))</f>
        <v>#REF!</v>
      </c>
      <c r="BY31" s="14" t="e">
        <f ca="1">IF(BW31=270,$BW$13*EXP($BX$13*$BV31)+1-$BW$13,IF(BW31=90,$BW$11*EXP($BX$11*$BV31)+1-$BW$11,$BW$12*EXP($BX$12*$BV31)+1-$BW$12))</f>
        <v>#REF!</v>
      </c>
      <c r="BZ31" s="14" t="e">
        <f ca="1">BX31+1/2*(BY31-BX31)*(1-COS(2*($BA31-$BW31)*$BX$8))</f>
        <v>#REF!</v>
      </c>
      <c r="CA31" s="14" t="e">
        <f ca="1">MIN(1,IF(BW31=0,$BW$19*EXP($BX$19*$BV31)+1-$BW$19,IF(BW31=180,$BW$17*EXP($BX$17*$BV31)+1-$BW$17,$BW$18*EXP($BX$18*$BV31)+1-$BW$18)))</f>
        <v>#REF!</v>
      </c>
      <c r="CB31" s="14" t="e">
        <f ca="1">IF(BW31=270,$BW$19*EXP($BX$19*$BV31)+1-$BW$19,IF(BW31=90,$BW$17*EXP($BX$17*$BV31)+1-$BW$17,$BW$18*EXP($BX$18*$BV31)+1-$BW$18))</f>
        <v>#REF!</v>
      </c>
      <c r="CC31" s="14" t="e">
        <f ca="1">CA31+1/2*(CB31-CA31)*(1-COS(2*($BA31-$BW31)*$BX$8))</f>
        <v>#REF!</v>
      </c>
      <c r="CD31" s="14" t="e">
        <f ca="1">BZ31+1/2*(CC31-BZ31)*(1-COS(2*$AZ31*$BX$8))</f>
        <v>#REF!</v>
      </c>
      <c r="CI31" s="15" t="e">
        <f ca="1">D31</f>
        <v>#REF!</v>
      </c>
      <c r="CJ31" s="15" t="e">
        <f ca="1">C31</f>
        <v>#REF!</v>
      </c>
      <c r="CK31" s="14">
        <f>IF(AND(I31=0,J31=0),1,I31/J31)</f>
        <v>1</v>
      </c>
      <c r="CL31" s="14" t="e">
        <f ca="1">INT(MOD(CJ31,360)/90)*90</f>
        <v>#REF!</v>
      </c>
      <c r="CM31" s="14" t="e">
        <f ca="1">IF(CL31=0,$CL$13*EXP($CM$13*$CK31)+1-$CL$13,IF(CL31=180,$CL$11*EXP($CM$11*$CK31)+1-$CL$11,$CL$12*EXP($CM$12*$CK31)+1-$CL$12))</f>
        <v>#REF!</v>
      </c>
      <c r="CN31" s="14" t="e">
        <f ca="1">IF(CL31=270,$CL$13*EXP($CM$13*$CK31)+1-$CL$13,IF(CL31=90,$CL$11*EXP($CM$11*$CK31)+1-$CL$11,$CL$12*EXP($CM$12*$CK31)+1-$CL$12))</f>
        <v>#REF!</v>
      </c>
      <c r="CO31" s="14" t="e">
        <f ca="1">CM31+1/2*(CN31-CM31)*(1-COS(2*($CJ31-$CL31)*$CM$8))</f>
        <v>#REF!</v>
      </c>
      <c r="CP31" s="14" t="e">
        <f ca="1">IF(CL31=0,$CL$19*EXP($CM$19*$CK31)+1-$CL$19,IF(CL31=180,$CL$17*EXP($CM$17*$CK31)+1-$CL$17,$CL$18*EXP($CM$18*$CK31)+1-$CL$18))</f>
        <v>#REF!</v>
      </c>
      <c r="CQ31" s="14" t="e">
        <f ca="1">IF(CL31=270,$CL$19*EXP($CM$19*$CK31)+1-$CL$19,IF(CL31=90,$CL$17*EXP($CM$17*$CK31)+1-$CL$17,$CL$18*EXP($CM$18*$CK31)+1-$CL$18))</f>
        <v>#REF!</v>
      </c>
      <c r="CR31" s="14" t="e">
        <f ca="1">CP31+1/2*(CQ31-CP31)*(1-COS(2*($CJ31-$CL31)*$CM$8))</f>
        <v>#REF!</v>
      </c>
      <c r="CS31" s="14" t="e">
        <f ca="1">IF(OR(ISNUMBER(I31),ISNUMBER(J31)),MAX(CO31+1/2*(CR31-CO31)*(1-COS(2*$CI31*$CM$8)),IF(SIN(RADIANS(D31))&lt;&gt;0,1-$I31/$G31/ABS(SIN(RADIANS(D31))),0)),IF(ISNUMBER(A31),1,#N/A))</f>
        <v>#N/A</v>
      </c>
      <c r="CT31" s="14"/>
      <c r="CU31" s="14" t="e">
        <f ca="1">S31/(0.5*F31+T31)</f>
        <v>#REF!</v>
      </c>
      <c r="CV31" s="14" t="e">
        <f ca="1">INT(MOD(BA31,360)/90)*90</f>
        <v>#REF!</v>
      </c>
      <c r="CW31" s="14" t="e">
        <f ca="1">IF(CV31=0,$CV$13*EXP($CW$13*$CU31)+1-$CV$13,IF(CV31=180,$CV$11*EXP($CW$11*$CU31)+1-$CV$11,$CV$12*EXP($CW$12*$CU31)+1-$CV$12))</f>
        <v>#REF!</v>
      </c>
      <c r="CX31" s="14" t="e">
        <f ca="1">IF(CV31=270,$CV$13*EXP($CW$13*$CU31)+1-$CV$13,IF(CV31=90,$CV$11*EXP($CW$11*$CU31)+1-$CV$11,$CV$12*EXP($CW$12*$CU31)+1-$CV$12))</f>
        <v>#REF!</v>
      </c>
      <c r="CY31" s="14" t="e">
        <f ca="1">CW31+1/2*(CX31-CW31)*(1-COS(2*($CJ31-$CV31)*$CW$8))</f>
        <v>#REF!</v>
      </c>
      <c r="CZ31" s="14" t="e">
        <f ca="1">IF(CV31=0,$CV$19*EXP($CW$19*$CU31)+1-$CV$19,IF(CV31=180,$CV$17*EXP($CW$17*$CU31)+1-$CV$17,$CV$18*EXP($CW$18*$CU31)+1-$CV$18))</f>
        <v>#REF!</v>
      </c>
      <c r="DA31" s="14" t="e">
        <f ca="1">IF(CV31=270,$CV$19*EXP($CW$19*$CU31)+1-$CV$19,IF(CV31=90,$CV$17*EXP($CW$17*$CU31)+1-$CV$17,$CV$18*EXP($CW$18*$CU31)+1-$CV$18))</f>
        <v>#REF!</v>
      </c>
      <c r="DB31" s="14" t="e">
        <f ca="1">CZ31+1/2*(DA31-CZ31)*(1-COS(2*($CJ31-$CV31)*$CW$8))</f>
        <v>#REF!</v>
      </c>
      <c r="DC31" s="14" t="e">
        <f ca="1">IF(OR(ISNUMBER(S31),ISNUMBER(T31)),CY31+1/2*(DB31-CY31)*(1-COS(2*CI31*$CW$8)),IF(ISNUMBER(A31),1,#N/A))</f>
        <v>#N/A</v>
      </c>
      <c r="DD31" s="14"/>
      <c r="DE31" s="14" t="e">
        <f ca="1">X31/(0.5*G31+Y31)</f>
        <v>#REF!</v>
      </c>
      <c r="DF31" s="14" t="e">
        <f ca="1">INT(MOD(CJ31,360)/90)*90</f>
        <v>#REF!</v>
      </c>
      <c r="DG31" s="14" t="e">
        <f ca="1">IF(DF31=0,$DF$13*EXP($DG$13*$DE31)+1-$DF$13,IF(DF31=180,$DF$11*EXP($DG$11*$DE31)+1-$DF$11,$DF$12*EXP($DG$12*$DE31)+1-$DF$12))</f>
        <v>#REF!</v>
      </c>
      <c r="DH31" s="14" t="e">
        <f ca="1">IF(DF31=270,$DF$13*EXP($DG$13*$DE31)+1-$DF$13,IF(DF31=90,$DF$11*EXP($DG$11*$DE31)+1-$DF$11,$DF$12*EXP($DG$12*$DE31)+1-$DF$12))</f>
        <v>#REF!</v>
      </c>
      <c r="DI31" s="14" t="e">
        <f ca="1">DG31+1/2*(DH31-DG31)*(1-COS(2*($CJ31-$DF31)*$DG$8))</f>
        <v>#REF!</v>
      </c>
      <c r="DJ31" s="14" t="e">
        <f ca="1">MIN(1,IF(DF31=0,$DF$19+(1-$DF$19)/(1+$DE31^2)^$DG$19,IF(DF31=180,$DF$17+(1-$DF$17)/(1+$DE31^2)^$DG$17,$DF$18+(1-$DF$18)/(1+$DE31^2)^$DG$18)))</f>
        <v>#REF!</v>
      </c>
      <c r="DK31" s="14" t="e">
        <f ca="1">IF(DF31=270,$DF$19+(1-$DF$19)/(1+$DE31^2)^$DG$19,IF(DF31=90,$DF$17+(1-$DF$17)/(1+$DE31^2)^$DG$17,$DF$18+(1-$DF$18)/(1+$DE31^2)^$DG$18))</f>
        <v>#REF!</v>
      </c>
      <c r="DL31" s="14" t="e">
        <f ca="1">DJ31+1/2*(DK31-DJ31)*(1-COS(2*($CJ31-$DF31)*$DG$8))</f>
        <v>#REF!</v>
      </c>
      <c r="DM31" s="14" t="e">
        <f ca="1">IF(OR(ISNUMBER(X31),ISNUMBER(Y31)),DI31+1/2*(DL31-DI31)*(1-COS(2*$CI31*$DG$8)),IF(ISNUMBER(A31),1,#N/A))</f>
        <v>#N/A</v>
      </c>
      <c r="DN31" s="14" t="s">
        <v>11</v>
      </c>
      <c r="DO31" s="14" t="s">
        <v>10</v>
      </c>
      <c r="DP31" s="14">
        <v>17</v>
      </c>
      <c r="DQ31" s="14" t="s">
        <v>9</v>
      </c>
      <c r="DR31" s="14">
        <v>23</v>
      </c>
      <c r="DS31" s="14" t="s">
        <v>9</v>
      </c>
      <c r="DT31" s="14">
        <v>23</v>
      </c>
      <c r="DU31" s="14" t="s">
        <v>9</v>
      </c>
      <c r="DV31" s="14">
        <v>23</v>
      </c>
      <c r="DW31" s="14" t="s">
        <v>9</v>
      </c>
      <c r="DX31" s="14">
        <v>23</v>
      </c>
      <c r="DY31" s="14"/>
      <c r="DZ31" s="14" t="e">
        <f ca="1">IF($DR$20=LEFT($DO$21,4),DO31,IF($DR$20=LEFT($DQ$21,4),DQ31,IF($DR$20=LEFT($DS$21,4),DS31,IF($DR$20=LEFT($DU$21,5),DU31,IF($DR$20=LEFT($DW$21,4),DW31,"")))))</f>
        <v>#REF!</v>
      </c>
      <c r="EA31" s="14" t="e">
        <f ca="1">IF($DR$20=LEFT($DO$21,4),DP31,IF($DR$20=LEFT($DQ$21,4),DR31,IF($DR$20=LEFT($DT$21,4),DT31,IF($DR$20=LEFT($DV$21,5),DV31,IF($DR$20=LEFT($DX$21,4),DX31,"")))))</f>
        <v>#REF!</v>
      </c>
    </row>
    <row r="32" spans="1:131" s="1" customFormat="1">
      <c r="A32" s="33" t="e">
        <f ca="1">INDIRECT("Shading!"&amp;$DZ$24&amp;$EA$24+ROW(A32)-23)</f>
        <v>#REF!</v>
      </c>
      <c r="B32" s="34" t="e">
        <f ca="1">INDIRECT("Shading!"&amp;$DZ$25&amp;$EA$25+ROW(B32)-23)</f>
        <v>#REF!</v>
      </c>
      <c r="C32" s="33" t="e">
        <f ca="1">INDIRECT("Shading!"&amp;$DZ$26&amp;$EA$26+ROW(C32)-23)</f>
        <v>#REF!</v>
      </c>
      <c r="D32" s="33" t="e">
        <f ca="1">INDIRECT("Shading!"&amp;$DZ$27&amp;$EA$27+ROW(D32)-23)</f>
        <v>#REF!</v>
      </c>
      <c r="E32" s="32" t="e">
        <f ca="1">INDIRECT("Shading!"&amp;$DZ$28&amp;$EA$28+ROW(E32)-23)</f>
        <v>#REF!</v>
      </c>
      <c r="F32" s="31" t="e">
        <f ca="1">INDIRECT("Shading!"&amp;$DZ$29&amp;$EA$29+ROW(F32)-23)</f>
        <v>#REF!</v>
      </c>
      <c r="G32" s="31" t="e">
        <f ca="1">INDIRECT("Shading!"&amp;$DZ$30&amp;$EA$30+ROW(G32)-23)</f>
        <v>#REF!</v>
      </c>
      <c r="H32" s="30" t="e">
        <f ca="1">INDIRECT("Shading!"&amp;$DZ$31&amp;$EA$31+ROW(H32)-23)</f>
        <v>#REF!</v>
      </c>
      <c r="I32" s="23"/>
      <c r="J32" s="23"/>
      <c r="K32" s="24"/>
      <c r="L32" s="19"/>
      <c r="M32" s="19"/>
      <c r="N32" s="25">
        <f ca="1">IF(AND(ISNUMBER(I32),ISNUMBER(J32),ISNUMBER(K32),ISNUMBER(L32),ISNUMBER(INDIRECT("Shading!"&amp;$DZ$33&amp;$EA$33+ROW(N32)-23))),INDIRECT("Shading!"&amp;$DZ$33&amp;$EA$33+ROW(N32)-23),1)</f>
        <v>1</v>
      </c>
      <c r="O32" s="25">
        <f ca="1">IF(AND(ISNUMBER(I32),ISNUMBER(J32),ISNUMBER(K32),ISNUMBER(L32),ISNUMBER(INDIRECT("Shading!"&amp;$DZ$34&amp;$EA$34+ROW(N32)-23))),INDIRECT("Shading!"&amp;$DZ$34&amp;$EA$34+ROW(O32)-23),1)</f>
        <v>1</v>
      </c>
      <c r="P32" s="18">
        <f ca="1">IF(AND(ISNUMBER(I32),ISNUMBER(J32),ISNUMBER(K32),ISNUMBER(L32),ISNUMBER(N32)),1-(N32-BJ32)*(K32/IF(OR(E32="East",E32="West"),45,90)*(1-L32)/N32),1)</f>
        <v>1</v>
      </c>
      <c r="Q32" s="17">
        <f ca="1">IF(AND(ISNUMBER(I32),ISNUMBER(J32),ISNUMBER(K32),ISNUMBER(M32),ISNUMBER(O32)),1-(O32-CS32)*(K32/IF(OR(E32="East",E32="West"),45,90)*(1-M32)/O32),1)</f>
        <v>1</v>
      </c>
      <c r="R32" s="32" t="str">
        <f ca="1">IF(OR(P32&gt;1,Q32&gt;1),"Horizon shading ","")</f>
        <v/>
      </c>
      <c r="S32" s="29"/>
      <c r="T32" s="28"/>
      <c r="U32" s="39">
        <f>IF(AND(ISNUMBER(S32),ISNUMBER(T32)),1-0.5*(1-BT32),1)</f>
        <v>1</v>
      </c>
      <c r="V32" s="38">
        <f>IF(AND(ISNUMBER(S32),ISNUMBER(T32)),1-0.5*(1-DC32),1)</f>
        <v>1</v>
      </c>
      <c r="W32" s="215" t="str">
        <f>IF(OR(U32&gt;1,V32&gt;1),"Reveal shading ","")</f>
        <v/>
      </c>
      <c r="X32" s="23"/>
      <c r="Y32" s="23"/>
      <c r="Z32" s="19"/>
      <c r="AA32" s="19"/>
      <c r="AB32" s="25">
        <f ca="1">IF(AND(ISNUMBER(X32),ISNUMBER(Y32),ISNUMBER(Z32),ISNUMBER(INDIRECT("Shading!"&amp;$DZ$35&amp;$EA$35+ROW(N32)-23))),INDIRECT("Shading!"&amp;$DZ$35&amp;$EA$35+ROW(N32)-23),1)</f>
        <v>1</v>
      </c>
      <c r="AC32" s="25">
        <f ca="1">IF(AND(ISNUMBER(X32),ISNUMBER(Y32),ISNUMBER(AA32),ISNUMBER(INDIRECT("Shading!"&amp;$DZ$36&amp;$EA$36+ROW(N32)-23))),INDIRECT("Shading!"&amp;$DZ$36&amp;$EA$36+ROW(O32)-23),1)</f>
        <v>1</v>
      </c>
      <c r="AD32" s="18">
        <f ca="1">IF(AND(ISNUMBER(X32),ISNUMBER(Y32),ISNUMBER(Z32),ISNUMBER(AB32)),1-(AB32-CD32)/AB32*(1-Z32),1)</f>
        <v>1</v>
      </c>
      <c r="AE32" s="17">
        <f ca="1">IF(AND(ISNUMBER(X32),ISNUMBER(Y32),ISNUMBER(AA32),ISNUMBER(AC32)),1-(AC32-DM32)/AC32*(1-AA32),1)</f>
        <v>1</v>
      </c>
      <c r="AF32" s="215" t="str">
        <f ca="1">IF(OR(AD32&gt;1,AE32&gt;1),"Overhang shading ","")</f>
        <v/>
      </c>
      <c r="AG32" s="24"/>
      <c r="AH32" s="24"/>
      <c r="AI32" s="23"/>
      <c r="AJ32" s="37">
        <f>IF(AND(ISNUMBER($AI$19),ISNUMBER(AG32)),$F32*$AI$19/1000*$AG32,0)</f>
        <v>0</v>
      </c>
      <c r="AK32" s="36">
        <f>IF(AND(ISNUMBER($AI$19),ISNUMBER(AH32)),IF(ISNUMBER($AI32),$AI32,$G32)*$AI$19/1000*$AH32,0)</f>
        <v>0</v>
      </c>
      <c r="AL32" s="35">
        <f>IF(OR(AJ32&gt;0,AK32&gt;0),1-(AJ32+AK32)/H32*$AI$18,1)</f>
        <v>1</v>
      </c>
      <c r="AM32" s="215" t="str">
        <f>IF(AL32&gt;1,"Glazing bars/juliet balcony shading ","")</f>
        <v/>
      </c>
      <c r="AN32" s="19"/>
      <c r="AO32" s="19"/>
      <c r="AP32" s="18" t="str">
        <f ca="1">IF(OR(P32*U32*AD32*AL32*IF(ISNUMBER(AN32),AN32,1)&gt;=1,P32*U32*AD32*AL32*IF(ISNUMBER(AN32),AN32,1)=0),"",P32*U32*AD32*AL32*IF(ISNUMBER(AN32),AN32,1))</f>
        <v/>
      </c>
      <c r="AQ32" s="17" t="str">
        <f ca="1">IF(OR(Q32*V32*AE32*AL32*IF(ISNUMBER(AO32),AO32,1)&gt;=1,Q32*V32*AE32*AL32*IF(ISNUMBER(AO32),AO32,1)=0),"",Q32*V32*AE32*AL32*IF(ISNUMBER(AO32),AO32,1))</f>
        <v/>
      </c>
      <c r="AR32" s="16" t="str">
        <f ca="1">'Additional Shading 424'!$AP32</f>
        <v/>
      </c>
      <c r="AS32" s="16" t="str">
        <f ca="1">'Additional Shading 424'!$AQ32</f>
        <v/>
      </c>
      <c r="AZ32" s="15" t="e">
        <f ca="1">D32</f>
        <v>#REF!</v>
      </c>
      <c r="BA32" s="15" t="e">
        <f ca="1">C32</f>
        <v>#REF!</v>
      </c>
      <c r="BB32" s="14">
        <f>IF(AND(I32=0,J32=0),1,I32/J32)</f>
        <v>1</v>
      </c>
      <c r="BC32" s="14" t="e">
        <f ca="1">INT(MOD(BA32,360)/90)*90</f>
        <v>#REF!</v>
      </c>
      <c r="BD32" s="14" t="e">
        <f ca="1">IF(BC32=0,$BC$13+(1-$BC$13)/(1+$BB32^2)^$BD$13,IF(BC32=180,$BC$11+(1-$BC$11)/(1+$BB32^2)^$BD$11,$BC$12+(1-$BC$12)/(1+$BB32^2)^$BD$12))</f>
        <v>#REF!</v>
      </c>
      <c r="BE32" s="14" t="e">
        <f ca="1">IF(BC32=270,$BC$13+(1-$BC$13)/(1+$BB32^2)^$BD$13,IF(BC32=90,$BC$11+(1-$BC$11)/(1+$BB32^2)^$BD$11,$BC$12+(1-$BC$12)/(1+$BB32^2)^$BD$12))</f>
        <v>#REF!</v>
      </c>
      <c r="BF32" s="14" t="e">
        <f ca="1">BD32+1/2*(BE32-BD32)*(1-COS(2*($BA32-$BC32)*$BD$8))</f>
        <v>#REF!</v>
      </c>
      <c r="BG32" s="14" t="e">
        <f ca="1">IF(BC32=0,$BC$19*EXP($BD$19*$BB32)+1-$BC$19,IF(BC32=180,$BC$17+(1-$BC$17)/(1+$BB32^2)^$BD$17,$BC$18*EXP($BD$18*$BB32)+1-$BC$18))</f>
        <v>#REF!</v>
      </c>
      <c r="BH32" s="14" t="e">
        <f ca="1">IF(BC32=270,$BC$19*EXP($BD$19*$BB32)+1-$BC$19,IF(BC32=90,$BC$17+(1-$BC$17)/(1+$BB32^2)^$BD$17,$BC$18*EXP($BD$18*$BB32)+1-$BC$18))</f>
        <v>#REF!</v>
      </c>
      <c r="BI32" s="14" t="e">
        <f ca="1">BG32+1/2*(BH32-BG32)*(1-COS(2*($BA32-$BC32)*$BD$8))</f>
        <v>#REF!</v>
      </c>
      <c r="BJ32" s="14" t="e">
        <f ca="1">IF(OR(ISNUMBER(I32),ISNUMBER(J32)),MAX(BF32+1/2*(BI32-BF32)*(1-COS(2*$AZ32*$BD$8)),IF(SIN(RADIANS(D32))&lt;&gt;0,1-$I32/$G32/ABS(SIN(RADIANS(D32))),0)),IF(ISNUMBER(A32),1,#N/A))</f>
        <v>#N/A</v>
      </c>
      <c r="BK32" s="14"/>
      <c r="BL32" s="14" t="e">
        <f ca="1">S32/(0.5*F32+T32)</f>
        <v>#REF!</v>
      </c>
      <c r="BM32" s="14" t="e">
        <f ca="1">INT(MOD(BA32,360)/90)*90</f>
        <v>#REF!</v>
      </c>
      <c r="BN32" s="14" t="e">
        <f ca="1">IF(BM32=0,$BM$13*EXP($BN$13*$BL32)+1-$BM$13,IF(BM32=180,$BM$11*EXP($BN$11*$BL32)+1-$BM$11,$BM$12*EXP($BN$12*$BL32)+1-$BM$12))</f>
        <v>#REF!</v>
      </c>
      <c r="BO32" s="14" t="e">
        <f ca="1">IF(BM32=270,$BM$13*EXP($BN$13*$BL32)+1-$BM$13,IF(BM32=90,$BM$11*EXP($BN$11*$BL32)+1-$BM$11,$BM$12*EXP($BN$12*$BL32)+1-$BM$12))</f>
        <v>#REF!</v>
      </c>
      <c r="BP32" s="14" t="e">
        <f ca="1">BN32+1/2*(BO32-BN32)*(1-COS(2*($C32-$BM32)*$BN$8))</f>
        <v>#REF!</v>
      </c>
      <c r="BQ32" s="14" t="e">
        <f ca="1">IF(BM32=0,$BM$19*EXP($BN$19*$BL32)+1-$BM$19,IF(BM32=180,$BM$17*EXP($BN$17*$BL32)+1-$BM$17,$BM$18*EXP($BN$18*$BL32)+1-$BM$18))</f>
        <v>#REF!</v>
      </c>
      <c r="BR32" s="14" t="e">
        <f ca="1">IF(BM32=270,$BM$19*EXP($BN$19*$BL32)+1-$BM$19,IF(BM32=90,$BM$17*EXP($BN$17*$BL32)+1-$BM$17,$BM$18*EXP($BN$18*$BL32)+1-$BM$18))</f>
        <v>#REF!</v>
      </c>
      <c r="BS32" s="14" t="e">
        <f ca="1">BQ32+1/2*(BR32-BQ32)*(1-COS(2*($C32-$BM32)*$BN$8))</f>
        <v>#REF!</v>
      </c>
      <c r="BT32" s="14" t="e">
        <f ca="1">BP32+1/2*(BS32-BP32)*(1-COS(2*$AZ32*$BN$8))</f>
        <v>#REF!</v>
      </c>
      <c r="BU32" s="14"/>
      <c r="BV32" s="14" t="e">
        <f ca="1">X32/(0.5*G32+Y32)</f>
        <v>#REF!</v>
      </c>
      <c r="BW32" s="14" t="e">
        <f ca="1">INT(MOD(BA32,360)/90)*90</f>
        <v>#REF!</v>
      </c>
      <c r="BX32" s="14" t="e">
        <f ca="1">IF(BW32=0,$BW$13*EXP($BX$13*$BV32)+1-$BW$13,IF(BW32=180,$BW$11*EXP($BX$11*$BV32)+1-$BW$11,$BW$12*EXP($BX$12*$BV32)+1-$BW$12))</f>
        <v>#REF!</v>
      </c>
      <c r="BY32" s="14" t="e">
        <f ca="1">IF(BW32=270,$BW$13*EXP($BX$13*$BV32)+1-$BW$13,IF(BW32=90,$BW$11*EXP($BX$11*$BV32)+1-$BW$11,$BW$12*EXP($BX$12*$BV32)+1-$BW$12))</f>
        <v>#REF!</v>
      </c>
      <c r="BZ32" s="14" t="e">
        <f ca="1">BX32+1/2*(BY32-BX32)*(1-COS(2*($BA32-$BW32)*$BX$8))</f>
        <v>#REF!</v>
      </c>
      <c r="CA32" s="14" t="e">
        <f ca="1">MIN(1,IF(BW32=0,$BW$19*EXP($BX$19*$BV32)+1-$BW$19,IF(BW32=180,$BW$17*EXP($BX$17*$BV32)+1-$BW$17,$BW$18*EXP($BX$18*$BV32)+1-$BW$18)))</f>
        <v>#REF!</v>
      </c>
      <c r="CB32" s="14" t="e">
        <f ca="1">IF(BW32=270,$BW$19*EXP($BX$19*$BV32)+1-$BW$19,IF(BW32=90,$BW$17*EXP($BX$17*$BV32)+1-$BW$17,$BW$18*EXP($BX$18*$BV32)+1-$BW$18))</f>
        <v>#REF!</v>
      </c>
      <c r="CC32" s="14" t="e">
        <f ca="1">CA32+1/2*(CB32-CA32)*(1-COS(2*($BA32-$BW32)*$BX$8))</f>
        <v>#REF!</v>
      </c>
      <c r="CD32" s="14" t="e">
        <f ca="1">BZ32+1/2*(CC32-BZ32)*(1-COS(2*$AZ32*$BX$8))</f>
        <v>#REF!</v>
      </c>
      <c r="CI32" s="15" t="e">
        <f ca="1">D32</f>
        <v>#REF!</v>
      </c>
      <c r="CJ32" s="15" t="e">
        <f ca="1">C32</f>
        <v>#REF!</v>
      </c>
      <c r="CK32" s="14">
        <f>IF(AND(I32=0,J32=0),1,I32/J32)</f>
        <v>1</v>
      </c>
      <c r="CL32" s="14" t="e">
        <f ca="1">INT(MOD(CJ32,360)/90)*90</f>
        <v>#REF!</v>
      </c>
      <c r="CM32" s="14" t="e">
        <f ca="1">IF(CL32=0,$CL$13*EXP($CM$13*$CK32)+1-$CL$13,IF(CL32=180,$CL$11*EXP($CM$11*$CK32)+1-$CL$11,$CL$12*EXP($CM$12*$CK32)+1-$CL$12))</f>
        <v>#REF!</v>
      </c>
      <c r="CN32" s="14" t="e">
        <f ca="1">IF(CL32=270,$CL$13*EXP($CM$13*$CK32)+1-$CL$13,IF(CL32=90,$CL$11*EXP($CM$11*$CK32)+1-$CL$11,$CL$12*EXP($CM$12*$CK32)+1-$CL$12))</f>
        <v>#REF!</v>
      </c>
      <c r="CO32" s="14" t="e">
        <f ca="1">CM32+1/2*(CN32-CM32)*(1-COS(2*($CJ32-$CL32)*$CM$8))</f>
        <v>#REF!</v>
      </c>
      <c r="CP32" s="14" t="e">
        <f ca="1">IF(CL32=0,$CL$19*EXP($CM$19*$CK32)+1-$CL$19,IF(CL32=180,$CL$17*EXP($CM$17*$CK32)+1-$CL$17,$CL$18*EXP($CM$18*$CK32)+1-$CL$18))</f>
        <v>#REF!</v>
      </c>
      <c r="CQ32" s="14" t="e">
        <f ca="1">IF(CL32=270,$CL$19*EXP($CM$19*$CK32)+1-$CL$19,IF(CL32=90,$CL$17*EXP($CM$17*$CK32)+1-$CL$17,$CL$18*EXP($CM$18*$CK32)+1-$CL$18))</f>
        <v>#REF!</v>
      </c>
      <c r="CR32" s="14" t="e">
        <f ca="1">CP32+1/2*(CQ32-CP32)*(1-COS(2*($CJ32-$CL32)*$CM$8))</f>
        <v>#REF!</v>
      </c>
      <c r="CS32" s="14" t="e">
        <f ca="1">IF(OR(ISNUMBER(I32),ISNUMBER(J32)),MAX(CO32+1/2*(CR32-CO32)*(1-COS(2*$CI32*$CM$8)),IF(SIN(RADIANS(D32))&lt;&gt;0,1-$I32/$G32/ABS(SIN(RADIANS(D32))),0)),IF(ISNUMBER(A32),1,#N/A))</f>
        <v>#N/A</v>
      </c>
      <c r="CT32" s="14"/>
      <c r="CU32" s="14" t="e">
        <f ca="1">S32/(0.5*F32+T32)</f>
        <v>#REF!</v>
      </c>
      <c r="CV32" s="14" t="e">
        <f ca="1">INT(MOD(BA32,360)/90)*90</f>
        <v>#REF!</v>
      </c>
      <c r="CW32" s="14" t="e">
        <f ca="1">IF(CV32=0,$CV$13*EXP($CW$13*$CU32)+1-$CV$13,IF(CV32=180,$CV$11*EXP($CW$11*$CU32)+1-$CV$11,$CV$12*EXP($CW$12*$CU32)+1-$CV$12))</f>
        <v>#REF!</v>
      </c>
      <c r="CX32" s="14" t="e">
        <f ca="1">IF(CV32=270,$CV$13*EXP($CW$13*$CU32)+1-$CV$13,IF(CV32=90,$CV$11*EXP($CW$11*$CU32)+1-$CV$11,$CV$12*EXP($CW$12*$CU32)+1-$CV$12))</f>
        <v>#REF!</v>
      </c>
      <c r="CY32" s="14" t="e">
        <f ca="1">CW32+1/2*(CX32-CW32)*(1-COS(2*($CJ32-$CV32)*$CW$8))</f>
        <v>#REF!</v>
      </c>
      <c r="CZ32" s="14" t="e">
        <f ca="1">IF(CV32=0,$CV$19*EXP($CW$19*$CU32)+1-$CV$19,IF(CV32=180,$CV$17*EXP($CW$17*$CU32)+1-$CV$17,$CV$18*EXP($CW$18*$CU32)+1-$CV$18))</f>
        <v>#REF!</v>
      </c>
      <c r="DA32" s="14" t="e">
        <f ca="1">IF(CV32=270,$CV$19*EXP($CW$19*$CU32)+1-$CV$19,IF(CV32=90,$CV$17*EXP($CW$17*$CU32)+1-$CV$17,$CV$18*EXP($CW$18*$CU32)+1-$CV$18))</f>
        <v>#REF!</v>
      </c>
      <c r="DB32" s="14" t="e">
        <f ca="1">CZ32+1/2*(DA32-CZ32)*(1-COS(2*($CJ32-$CV32)*$CW$8))</f>
        <v>#REF!</v>
      </c>
      <c r="DC32" s="14" t="e">
        <f ca="1">IF(OR(ISNUMBER(S32),ISNUMBER(T32)),CY32+1/2*(DB32-CY32)*(1-COS(2*CI32*$CW$8)),IF(ISNUMBER(A32),1,#N/A))</f>
        <v>#N/A</v>
      </c>
      <c r="DD32" s="14"/>
      <c r="DE32" s="14" t="e">
        <f ca="1">X32/(0.5*G32+Y32)</f>
        <v>#REF!</v>
      </c>
      <c r="DF32" s="14" t="e">
        <f ca="1">INT(MOD(CJ32,360)/90)*90</f>
        <v>#REF!</v>
      </c>
      <c r="DG32" s="14" t="e">
        <f ca="1">IF(DF32=0,$DF$13*EXP($DG$13*$DE32)+1-$DF$13,IF(DF32=180,$DF$11*EXP($DG$11*$DE32)+1-$DF$11,$DF$12*EXP($DG$12*$DE32)+1-$DF$12))</f>
        <v>#REF!</v>
      </c>
      <c r="DH32" s="14" t="e">
        <f ca="1">IF(DF32=270,$DF$13*EXP($DG$13*$DE32)+1-$DF$13,IF(DF32=90,$DF$11*EXP($DG$11*$DE32)+1-$DF$11,$DF$12*EXP($DG$12*$DE32)+1-$DF$12))</f>
        <v>#REF!</v>
      </c>
      <c r="DI32" s="14" t="e">
        <f ca="1">DG32+1/2*(DH32-DG32)*(1-COS(2*($CJ32-$DF32)*$DG$8))</f>
        <v>#REF!</v>
      </c>
      <c r="DJ32" s="14" t="e">
        <f ca="1">MIN(1,IF(DF32=0,$DF$19+(1-$DF$19)/(1+$DE32^2)^$DG$19,IF(DF32=180,$DF$17+(1-$DF$17)/(1+$DE32^2)^$DG$17,$DF$18+(1-$DF$18)/(1+$DE32^2)^$DG$18)))</f>
        <v>#REF!</v>
      </c>
      <c r="DK32" s="14" t="e">
        <f ca="1">IF(DF32=270,$DF$19+(1-$DF$19)/(1+$DE32^2)^$DG$19,IF(DF32=90,$DF$17+(1-$DF$17)/(1+$DE32^2)^$DG$17,$DF$18+(1-$DF$18)/(1+$DE32^2)^$DG$18))</f>
        <v>#REF!</v>
      </c>
      <c r="DL32" s="14" t="e">
        <f ca="1">DJ32+1/2*(DK32-DJ32)*(1-COS(2*($CJ32-$DF32)*$DG$8))</f>
        <v>#REF!</v>
      </c>
      <c r="DM32" s="14" t="e">
        <f ca="1">IF(OR(ISNUMBER(X32),ISNUMBER(Y32)),DI32+1/2*(DL32-DI32)*(1-COS(2*$CI32*$DG$8)),IF(ISNUMBER(A32),1,#N/A))</f>
        <v>#N/A</v>
      </c>
      <c r="DN32" s="14"/>
      <c r="DO32" s="14"/>
      <c r="DP32" s="14"/>
      <c r="DQ32" s="14"/>
      <c r="DR32" s="14"/>
      <c r="DS32" s="14"/>
      <c r="DT32" s="14"/>
      <c r="DU32" s="14"/>
      <c r="DV32" s="14"/>
      <c r="DW32" s="14"/>
      <c r="DX32" s="14"/>
      <c r="DY32" s="14"/>
      <c r="DZ32" s="14"/>
      <c r="EA32" s="14"/>
    </row>
    <row r="33" spans="1:131" s="1" customFormat="1">
      <c r="A33" s="33" t="e">
        <f ca="1">INDIRECT("Shading!"&amp;$DZ$24&amp;$EA$24+ROW(A33)-23)</f>
        <v>#REF!</v>
      </c>
      <c r="B33" s="34" t="e">
        <f ca="1">INDIRECT("Shading!"&amp;$DZ$25&amp;$EA$25+ROW(B33)-23)</f>
        <v>#REF!</v>
      </c>
      <c r="C33" s="33" t="e">
        <f ca="1">INDIRECT("Shading!"&amp;$DZ$26&amp;$EA$26+ROW(C33)-23)</f>
        <v>#REF!</v>
      </c>
      <c r="D33" s="33" t="e">
        <f ca="1">INDIRECT("Shading!"&amp;$DZ$27&amp;$EA$27+ROW(D33)-23)</f>
        <v>#REF!</v>
      </c>
      <c r="E33" s="32" t="e">
        <f ca="1">INDIRECT("Shading!"&amp;$DZ$28&amp;$EA$28+ROW(E33)-23)</f>
        <v>#REF!</v>
      </c>
      <c r="F33" s="31" t="e">
        <f ca="1">INDIRECT("Shading!"&amp;$DZ$29&amp;$EA$29+ROW(F33)-23)</f>
        <v>#REF!</v>
      </c>
      <c r="G33" s="31" t="e">
        <f ca="1">INDIRECT("Shading!"&amp;$DZ$30&amp;$EA$30+ROW(G33)-23)</f>
        <v>#REF!</v>
      </c>
      <c r="H33" s="30" t="e">
        <f ca="1">INDIRECT("Shading!"&amp;$DZ$31&amp;$EA$31+ROW(H33)-23)</f>
        <v>#REF!</v>
      </c>
      <c r="I33" s="23"/>
      <c r="J33" s="23"/>
      <c r="K33" s="24"/>
      <c r="L33" s="19"/>
      <c r="M33" s="19"/>
      <c r="N33" s="25">
        <f ca="1">IF(AND(ISNUMBER(I33),ISNUMBER(J33),ISNUMBER(K33),ISNUMBER(L33),ISNUMBER(INDIRECT("Shading!"&amp;$DZ$33&amp;$EA$33+ROW(N33)-23))),INDIRECT("Shading!"&amp;$DZ$33&amp;$EA$33+ROW(N33)-23),1)</f>
        <v>1</v>
      </c>
      <c r="O33" s="25">
        <f ca="1">IF(AND(ISNUMBER(I33),ISNUMBER(J33),ISNUMBER(K33),ISNUMBER(L33),ISNUMBER(INDIRECT("Shading!"&amp;$DZ$34&amp;$EA$34+ROW(N33)-23))),INDIRECT("Shading!"&amp;$DZ$34&amp;$EA$34+ROW(O33)-23),1)</f>
        <v>1</v>
      </c>
      <c r="P33" s="18">
        <f ca="1">IF(AND(ISNUMBER(I33),ISNUMBER(J33),ISNUMBER(K33),ISNUMBER(L33),ISNUMBER(N33)),1-(N33-BJ33)*(K33/IF(OR(E33="East",E33="West"),45,90)*(1-L33)/N33),1)</f>
        <v>1</v>
      </c>
      <c r="Q33" s="17">
        <f ca="1">IF(AND(ISNUMBER(I33),ISNUMBER(J33),ISNUMBER(K33),ISNUMBER(M33),ISNUMBER(O33)),1-(O33-CS33)*(K33/IF(OR(E33="East",E33="West"),45,90)*(1-M33)/O33),1)</f>
        <v>1</v>
      </c>
      <c r="R33" s="32" t="str">
        <f ca="1">IF(OR(P33&gt;1,Q33&gt;1),"Horizon shading ","")</f>
        <v/>
      </c>
      <c r="S33" s="29"/>
      <c r="T33" s="28"/>
      <c r="U33" s="39">
        <f>IF(AND(ISNUMBER(S33),ISNUMBER(T33)),1-0.5*(1-BT33),1)</f>
        <v>1</v>
      </c>
      <c r="V33" s="38">
        <f>IF(AND(ISNUMBER(S33),ISNUMBER(T33)),1-0.5*(1-DC33),1)</f>
        <v>1</v>
      </c>
      <c r="W33" s="215" t="str">
        <f>IF(OR(U33&gt;1,V33&gt;1),"Reveal shading ","")</f>
        <v/>
      </c>
      <c r="X33" s="23"/>
      <c r="Y33" s="23"/>
      <c r="Z33" s="19"/>
      <c r="AA33" s="19"/>
      <c r="AB33" s="25">
        <f ca="1">IF(AND(ISNUMBER(X33),ISNUMBER(Y33),ISNUMBER(Z33),ISNUMBER(INDIRECT("Shading!"&amp;$DZ$35&amp;$EA$35+ROW(N33)-23))),INDIRECT("Shading!"&amp;$DZ$35&amp;$EA$35+ROW(N33)-23),1)</f>
        <v>1</v>
      </c>
      <c r="AC33" s="25">
        <f ca="1">IF(AND(ISNUMBER(X33),ISNUMBER(Y33),ISNUMBER(AA33),ISNUMBER(INDIRECT("Shading!"&amp;$DZ$36&amp;$EA$36+ROW(N33)-23))),INDIRECT("Shading!"&amp;$DZ$36&amp;$EA$36+ROW(O33)-23),1)</f>
        <v>1</v>
      </c>
      <c r="AD33" s="18">
        <f ca="1">IF(AND(ISNUMBER(X33),ISNUMBER(Y33),ISNUMBER(Z33),ISNUMBER(AB33)),1-(AB33-CD33)/AB33*(1-Z33),1)</f>
        <v>1</v>
      </c>
      <c r="AE33" s="17">
        <f ca="1">IF(AND(ISNUMBER(X33),ISNUMBER(Y33),ISNUMBER(AA33),ISNUMBER(AC33)),1-(AC33-DM33)/AC33*(1-AA33),1)</f>
        <v>1</v>
      </c>
      <c r="AF33" s="215" t="str">
        <f ca="1">IF(OR(AD33&gt;1,AE33&gt;1),"Overhang shading ","")</f>
        <v/>
      </c>
      <c r="AG33" s="24"/>
      <c r="AH33" s="24"/>
      <c r="AI33" s="23"/>
      <c r="AJ33" s="37">
        <f>IF(AND(ISNUMBER($AI$19),ISNUMBER(AG33)),$F33*$AI$19/1000*$AG33,0)</f>
        <v>0</v>
      </c>
      <c r="AK33" s="36">
        <f>IF(AND(ISNUMBER($AI$19),ISNUMBER(AH33)),IF(ISNUMBER($AI33),$AI33,$G33)*$AI$19/1000*$AH33,0)</f>
        <v>0</v>
      </c>
      <c r="AL33" s="35">
        <f>IF(OR(AJ33&gt;0,AK33&gt;0),1-(AJ33+AK33)/H33*$AI$18,1)</f>
        <v>1</v>
      </c>
      <c r="AM33" s="215" t="str">
        <f>IF(AL33&gt;1,"Glazing bars/juliet balcony shading ","")</f>
        <v/>
      </c>
      <c r="AN33" s="19"/>
      <c r="AO33" s="19"/>
      <c r="AP33" s="18" t="str">
        <f ca="1">IF(OR(P33*U33*AD33*AL33*IF(ISNUMBER(AN33),AN33,1)&gt;=1,P33*U33*AD33*AL33*IF(ISNUMBER(AN33),AN33,1)=0),"",P33*U33*AD33*AL33*IF(ISNUMBER(AN33),AN33,1))</f>
        <v/>
      </c>
      <c r="AQ33" s="17" t="str">
        <f ca="1">IF(OR(Q33*V33*AE33*AL33*IF(ISNUMBER(AO33),AO33,1)&gt;=1,Q33*V33*AE33*AL33*IF(ISNUMBER(AO33),AO33,1)=0),"",Q33*V33*AE33*AL33*IF(ISNUMBER(AO33),AO33,1))</f>
        <v/>
      </c>
      <c r="AR33" s="16" t="str">
        <f ca="1">'Additional Shading 424'!$AP33</f>
        <v/>
      </c>
      <c r="AS33" s="16" t="str">
        <f ca="1">'Additional Shading 424'!$AQ33</f>
        <v/>
      </c>
      <c r="AZ33" s="15" t="e">
        <f ca="1">D33</f>
        <v>#REF!</v>
      </c>
      <c r="BA33" s="15" t="e">
        <f ca="1">C33</f>
        <v>#REF!</v>
      </c>
      <c r="BB33" s="14">
        <f>IF(AND(I33=0,J33=0),1,I33/J33)</f>
        <v>1</v>
      </c>
      <c r="BC33" s="14" t="e">
        <f ca="1">INT(MOD(BA33,360)/90)*90</f>
        <v>#REF!</v>
      </c>
      <c r="BD33" s="14" t="e">
        <f ca="1">IF(BC33=0,$BC$13+(1-$BC$13)/(1+$BB33^2)^$BD$13,IF(BC33=180,$BC$11+(1-$BC$11)/(1+$BB33^2)^$BD$11,$BC$12+(1-$BC$12)/(1+$BB33^2)^$BD$12))</f>
        <v>#REF!</v>
      </c>
      <c r="BE33" s="14" t="e">
        <f ca="1">IF(BC33=270,$BC$13+(1-$BC$13)/(1+$BB33^2)^$BD$13,IF(BC33=90,$BC$11+(1-$BC$11)/(1+$BB33^2)^$BD$11,$BC$12+(1-$BC$12)/(1+$BB33^2)^$BD$12))</f>
        <v>#REF!</v>
      </c>
      <c r="BF33" s="14" t="e">
        <f ca="1">BD33+1/2*(BE33-BD33)*(1-COS(2*($BA33-$BC33)*$BD$8))</f>
        <v>#REF!</v>
      </c>
      <c r="BG33" s="14" t="e">
        <f ca="1">IF(BC33=0,$BC$19*EXP($BD$19*$BB33)+1-$BC$19,IF(BC33=180,$BC$17+(1-$BC$17)/(1+$BB33^2)^$BD$17,$BC$18*EXP($BD$18*$BB33)+1-$BC$18))</f>
        <v>#REF!</v>
      </c>
      <c r="BH33" s="14" t="e">
        <f ca="1">IF(BC33=270,$BC$19*EXP($BD$19*$BB33)+1-$BC$19,IF(BC33=90,$BC$17+(1-$BC$17)/(1+$BB33^2)^$BD$17,$BC$18*EXP($BD$18*$BB33)+1-$BC$18))</f>
        <v>#REF!</v>
      </c>
      <c r="BI33" s="14" t="e">
        <f ca="1">BG33+1/2*(BH33-BG33)*(1-COS(2*($BA33-$BC33)*$BD$8))</f>
        <v>#REF!</v>
      </c>
      <c r="BJ33" s="14" t="e">
        <f ca="1">IF(OR(ISNUMBER(I33),ISNUMBER(J33)),MAX(BF33+1/2*(BI33-BF33)*(1-COS(2*$AZ33*$BD$8)),IF(SIN(RADIANS(D33))&lt;&gt;0,1-$I33/$G33/ABS(SIN(RADIANS(D33))),0)),IF(ISNUMBER(A33),1,#N/A))</f>
        <v>#N/A</v>
      </c>
      <c r="BK33" s="14"/>
      <c r="BL33" s="14" t="e">
        <f ca="1">S33/(0.5*F33+T33)</f>
        <v>#REF!</v>
      </c>
      <c r="BM33" s="14" t="e">
        <f ca="1">INT(MOD(BA33,360)/90)*90</f>
        <v>#REF!</v>
      </c>
      <c r="BN33" s="14" t="e">
        <f ca="1">IF(BM33=0,$BM$13*EXP($BN$13*$BL33)+1-$BM$13,IF(BM33=180,$BM$11*EXP($BN$11*$BL33)+1-$BM$11,$BM$12*EXP($BN$12*$BL33)+1-$BM$12))</f>
        <v>#REF!</v>
      </c>
      <c r="BO33" s="14" t="e">
        <f ca="1">IF(BM33=270,$BM$13*EXP($BN$13*$BL33)+1-$BM$13,IF(BM33=90,$BM$11*EXP($BN$11*$BL33)+1-$BM$11,$BM$12*EXP($BN$12*$BL33)+1-$BM$12))</f>
        <v>#REF!</v>
      </c>
      <c r="BP33" s="14" t="e">
        <f ca="1">BN33+1/2*(BO33-BN33)*(1-COS(2*($C33-$BM33)*$BN$8))</f>
        <v>#REF!</v>
      </c>
      <c r="BQ33" s="14" t="e">
        <f ca="1">IF(BM33=0,$BM$19*EXP($BN$19*$BL33)+1-$BM$19,IF(BM33=180,$BM$17*EXP($BN$17*$BL33)+1-$BM$17,$BM$18*EXP($BN$18*$BL33)+1-$BM$18))</f>
        <v>#REF!</v>
      </c>
      <c r="BR33" s="14" t="e">
        <f ca="1">IF(BM33=270,$BM$19*EXP($BN$19*$BL33)+1-$BM$19,IF(BM33=90,$BM$17*EXP($BN$17*$BL33)+1-$BM$17,$BM$18*EXP($BN$18*$BL33)+1-$BM$18))</f>
        <v>#REF!</v>
      </c>
      <c r="BS33" s="14" t="e">
        <f ca="1">BQ33+1/2*(BR33-BQ33)*(1-COS(2*($C33-$BM33)*$BN$8))</f>
        <v>#REF!</v>
      </c>
      <c r="BT33" s="14" t="e">
        <f ca="1">BP33+1/2*(BS33-BP33)*(1-COS(2*$AZ33*$BN$8))</f>
        <v>#REF!</v>
      </c>
      <c r="BU33" s="14"/>
      <c r="BV33" s="14" t="e">
        <f ca="1">X33/(0.5*G33+Y33)</f>
        <v>#REF!</v>
      </c>
      <c r="BW33" s="14" t="e">
        <f ca="1">INT(MOD(BA33,360)/90)*90</f>
        <v>#REF!</v>
      </c>
      <c r="BX33" s="14" t="e">
        <f ca="1">IF(BW33=0,$BW$13*EXP($BX$13*$BV33)+1-$BW$13,IF(BW33=180,$BW$11*EXP($BX$11*$BV33)+1-$BW$11,$BW$12*EXP($BX$12*$BV33)+1-$BW$12))</f>
        <v>#REF!</v>
      </c>
      <c r="BY33" s="14" t="e">
        <f ca="1">IF(BW33=270,$BW$13*EXP($BX$13*$BV33)+1-$BW$13,IF(BW33=90,$BW$11*EXP($BX$11*$BV33)+1-$BW$11,$BW$12*EXP($BX$12*$BV33)+1-$BW$12))</f>
        <v>#REF!</v>
      </c>
      <c r="BZ33" s="14" t="e">
        <f ca="1">BX33+1/2*(BY33-BX33)*(1-COS(2*($BA33-$BW33)*$BX$8))</f>
        <v>#REF!</v>
      </c>
      <c r="CA33" s="14" t="e">
        <f ca="1">MIN(1,IF(BW33=0,$BW$19*EXP($BX$19*$BV33)+1-$BW$19,IF(BW33=180,$BW$17*EXP($BX$17*$BV33)+1-$BW$17,$BW$18*EXP($BX$18*$BV33)+1-$BW$18)))</f>
        <v>#REF!</v>
      </c>
      <c r="CB33" s="14" t="e">
        <f ca="1">IF(BW33=270,$BW$19*EXP($BX$19*$BV33)+1-$BW$19,IF(BW33=90,$BW$17*EXP($BX$17*$BV33)+1-$BW$17,$BW$18*EXP($BX$18*$BV33)+1-$BW$18))</f>
        <v>#REF!</v>
      </c>
      <c r="CC33" s="14" t="e">
        <f ca="1">CA33+1/2*(CB33-CA33)*(1-COS(2*($BA33-$BW33)*$BX$8))</f>
        <v>#REF!</v>
      </c>
      <c r="CD33" s="14" t="e">
        <f ca="1">BZ33+1/2*(CC33-BZ33)*(1-COS(2*$AZ33*$BX$8))</f>
        <v>#REF!</v>
      </c>
      <c r="CI33" s="15" t="e">
        <f ca="1">D33</f>
        <v>#REF!</v>
      </c>
      <c r="CJ33" s="15" t="e">
        <f ca="1">C33</f>
        <v>#REF!</v>
      </c>
      <c r="CK33" s="14">
        <f>IF(AND(I33=0,J33=0),1,I33/J33)</f>
        <v>1</v>
      </c>
      <c r="CL33" s="14" t="e">
        <f ca="1">INT(MOD(CJ33,360)/90)*90</f>
        <v>#REF!</v>
      </c>
      <c r="CM33" s="14" t="e">
        <f ca="1">IF(CL33=0,$CL$13*EXP($CM$13*$CK33)+1-$CL$13,IF(CL33=180,$CL$11*EXP($CM$11*$CK33)+1-$CL$11,$CL$12*EXP($CM$12*$CK33)+1-$CL$12))</f>
        <v>#REF!</v>
      </c>
      <c r="CN33" s="14" t="e">
        <f ca="1">IF(CL33=270,$CL$13*EXP($CM$13*$CK33)+1-$CL$13,IF(CL33=90,$CL$11*EXP($CM$11*$CK33)+1-$CL$11,$CL$12*EXP($CM$12*$CK33)+1-$CL$12))</f>
        <v>#REF!</v>
      </c>
      <c r="CO33" s="14" t="e">
        <f ca="1">CM33+1/2*(CN33-CM33)*(1-COS(2*($CJ33-$CL33)*$CM$8))</f>
        <v>#REF!</v>
      </c>
      <c r="CP33" s="14" t="e">
        <f ca="1">IF(CL33=0,$CL$19*EXP($CM$19*$CK33)+1-$CL$19,IF(CL33=180,$CL$17*EXP($CM$17*$CK33)+1-$CL$17,$CL$18*EXP($CM$18*$CK33)+1-$CL$18))</f>
        <v>#REF!</v>
      </c>
      <c r="CQ33" s="14" t="e">
        <f ca="1">IF(CL33=270,$CL$19*EXP($CM$19*$CK33)+1-$CL$19,IF(CL33=90,$CL$17*EXP($CM$17*$CK33)+1-$CL$17,$CL$18*EXP($CM$18*$CK33)+1-$CL$18))</f>
        <v>#REF!</v>
      </c>
      <c r="CR33" s="14" t="e">
        <f ca="1">CP33+1/2*(CQ33-CP33)*(1-COS(2*($CJ33-$CL33)*$CM$8))</f>
        <v>#REF!</v>
      </c>
      <c r="CS33" s="14" t="e">
        <f ca="1">IF(OR(ISNUMBER(I33),ISNUMBER(J33)),MAX(CO33+1/2*(CR33-CO33)*(1-COS(2*$CI33*$CM$8)),IF(SIN(RADIANS(D33))&lt;&gt;0,1-$I33/$G33/ABS(SIN(RADIANS(D33))),0)),IF(ISNUMBER(A33),1,#N/A))</f>
        <v>#N/A</v>
      </c>
      <c r="CT33" s="14"/>
      <c r="CU33" s="14" t="e">
        <f ca="1">S33/(0.5*F33+T33)</f>
        <v>#REF!</v>
      </c>
      <c r="CV33" s="14" t="e">
        <f ca="1">INT(MOD(BA33,360)/90)*90</f>
        <v>#REF!</v>
      </c>
      <c r="CW33" s="14" t="e">
        <f ca="1">IF(CV33=0,$CV$13*EXP($CW$13*$CU33)+1-$CV$13,IF(CV33=180,$CV$11*EXP($CW$11*$CU33)+1-$CV$11,$CV$12*EXP($CW$12*$CU33)+1-$CV$12))</f>
        <v>#REF!</v>
      </c>
      <c r="CX33" s="14" t="e">
        <f ca="1">IF(CV33=270,$CV$13*EXP($CW$13*$CU33)+1-$CV$13,IF(CV33=90,$CV$11*EXP($CW$11*$CU33)+1-$CV$11,$CV$12*EXP($CW$12*$CU33)+1-$CV$12))</f>
        <v>#REF!</v>
      </c>
      <c r="CY33" s="14" t="e">
        <f ca="1">CW33+1/2*(CX33-CW33)*(1-COS(2*($CJ33-$CV33)*$CW$8))</f>
        <v>#REF!</v>
      </c>
      <c r="CZ33" s="14" t="e">
        <f ca="1">IF(CV33=0,$CV$19*EXP($CW$19*$CU33)+1-$CV$19,IF(CV33=180,$CV$17*EXP($CW$17*$CU33)+1-$CV$17,$CV$18*EXP($CW$18*$CU33)+1-$CV$18))</f>
        <v>#REF!</v>
      </c>
      <c r="DA33" s="14" t="e">
        <f ca="1">IF(CV33=270,$CV$19*EXP($CW$19*$CU33)+1-$CV$19,IF(CV33=90,$CV$17*EXP($CW$17*$CU33)+1-$CV$17,$CV$18*EXP($CW$18*$CU33)+1-$CV$18))</f>
        <v>#REF!</v>
      </c>
      <c r="DB33" s="14" t="e">
        <f ca="1">CZ33+1/2*(DA33-CZ33)*(1-COS(2*($CJ33-$CV33)*$CW$8))</f>
        <v>#REF!</v>
      </c>
      <c r="DC33" s="14" t="e">
        <f ca="1">IF(OR(ISNUMBER(S33),ISNUMBER(T33)),CY33+1/2*(DB33-CY33)*(1-COS(2*CI33*$CW$8)),IF(ISNUMBER(A33),1,#N/A))</f>
        <v>#N/A</v>
      </c>
      <c r="DD33" s="14"/>
      <c r="DE33" s="14" t="e">
        <f ca="1">X33/(0.5*G33+Y33)</f>
        <v>#REF!</v>
      </c>
      <c r="DF33" s="14" t="e">
        <f ca="1">INT(MOD(CJ33,360)/90)*90</f>
        <v>#REF!</v>
      </c>
      <c r="DG33" s="14" t="e">
        <f ca="1">IF(DF33=0,$DF$13*EXP($DG$13*$DE33)+1-$DF$13,IF(DF33=180,$DF$11*EXP($DG$11*$DE33)+1-$DF$11,$DF$12*EXP($DG$12*$DE33)+1-$DF$12))</f>
        <v>#REF!</v>
      </c>
      <c r="DH33" s="14" t="e">
        <f ca="1">IF(DF33=270,$DF$13*EXP($DG$13*$DE33)+1-$DF$13,IF(DF33=90,$DF$11*EXP($DG$11*$DE33)+1-$DF$11,$DF$12*EXP($DG$12*$DE33)+1-$DF$12))</f>
        <v>#REF!</v>
      </c>
      <c r="DI33" s="14" t="e">
        <f ca="1">DG33+1/2*(DH33-DG33)*(1-COS(2*($CJ33-$DF33)*$DG$8))</f>
        <v>#REF!</v>
      </c>
      <c r="DJ33" s="14" t="e">
        <f ca="1">MIN(1,IF(DF33=0,$DF$19+(1-$DF$19)/(1+$DE33^2)^$DG$19,IF(DF33=180,$DF$17+(1-$DF$17)/(1+$DE33^2)^$DG$17,$DF$18+(1-$DF$18)/(1+$DE33^2)^$DG$18)))</f>
        <v>#REF!</v>
      </c>
      <c r="DK33" s="14" t="e">
        <f ca="1">IF(DF33=270,$DF$19+(1-$DF$19)/(1+$DE33^2)^$DG$19,IF(DF33=90,$DF$17+(1-$DF$17)/(1+$DE33^2)^$DG$17,$DF$18+(1-$DF$18)/(1+$DE33^2)^$DG$18))</f>
        <v>#REF!</v>
      </c>
      <c r="DL33" s="14" t="e">
        <f ca="1">DJ33+1/2*(DK33-DJ33)*(1-COS(2*($CJ33-$DF33)*$DG$8))</f>
        <v>#REF!</v>
      </c>
      <c r="DM33" s="14" t="e">
        <f ca="1">IF(OR(ISNUMBER(X33),ISNUMBER(Y33)),DI33+1/2*(DL33-DI33)*(1-COS(2*$CI33*$DG$8)),IF(ISNUMBER(A33),1,#N/A))</f>
        <v>#N/A</v>
      </c>
      <c r="DN33" s="14" t="s">
        <v>8</v>
      </c>
      <c r="DO33" s="14" t="s">
        <v>7</v>
      </c>
      <c r="DP33" s="14">
        <v>17</v>
      </c>
      <c r="DQ33" s="14" t="s">
        <v>4</v>
      </c>
      <c r="DR33" s="14">
        <v>23</v>
      </c>
      <c r="DS33" s="14" t="s">
        <v>4</v>
      </c>
      <c r="DT33" s="14">
        <v>23</v>
      </c>
      <c r="DU33" s="14" t="s">
        <v>4</v>
      </c>
      <c r="DV33" s="14">
        <v>23</v>
      </c>
      <c r="DW33" s="14" t="s">
        <v>4</v>
      </c>
      <c r="DX33" s="14">
        <v>23</v>
      </c>
      <c r="DY33" s="14"/>
      <c r="DZ33" s="14" t="e">
        <f ca="1">IF($DR$20=LEFT($DO$21,4),DO33,IF($DR$20=LEFT($DQ$21,4),DQ33,IF($DR$20=LEFT($DS$21,4),DS33,IF($DR$20=LEFT($DU$21,5),DU33,IF($DR$20=LEFT($DW$21,4),DW33,"")))))</f>
        <v>#REF!</v>
      </c>
      <c r="EA33" s="14" t="e">
        <f ca="1">IF($DR$20=LEFT($DO$21,4),DP33,IF($DR$20=LEFT($DQ$21,4),DR33,IF($DR$20=LEFT($DT$21,4),DT33,IF($DR$20=LEFT($DV$21,5),DV33,IF($DR$20=LEFT($DX$21,4),DX33,"")))))</f>
        <v>#REF!</v>
      </c>
    </row>
    <row r="34" spans="1:131" s="1" customFormat="1">
      <c r="A34" s="33" t="e">
        <f ca="1">INDIRECT("Shading!"&amp;$DZ$24&amp;$EA$24+ROW(A34)-23)</f>
        <v>#REF!</v>
      </c>
      <c r="B34" s="34" t="e">
        <f ca="1">INDIRECT("Shading!"&amp;$DZ$25&amp;$EA$25+ROW(B34)-23)</f>
        <v>#REF!</v>
      </c>
      <c r="C34" s="33" t="e">
        <f ca="1">INDIRECT("Shading!"&amp;$DZ$26&amp;$EA$26+ROW(C34)-23)</f>
        <v>#REF!</v>
      </c>
      <c r="D34" s="33" t="e">
        <f ca="1">INDIRECT("Shading!"&amp;$DZ$27&amp;$EA$27+ROW(D34)-23)</f>
        <v>#REF!</v>
      </c>
      <c r="E34" s="32" t="e">
        <f ca="1">INDIRECT("Shading!"&amp;$DZ$28&amp;$EA$28+ROW(E34)-23)</f>
        <v>#REF!</v>
      </c>
      <c r="F34" s="31" t="e">
        <f ca="1">INDIRECT("Shading!"&amp;$DZ$29&amp;$EA$29+ROW(F34)-23)</f>
        <v>#REF!</v>
      </c>
      <c r="G34" s="31" t="e">
        <f ca="1">INDIRECT("Shading!"&amp;$DZ$30&amp;$EA$30+ROW(G34)-23)</f>
        <v>#REF!</v>
      </c>
      <c r="H34" s="30" t="e">
        <f ca="1">INDIRECT("Shading!"&amp;$DZ$31&amp;$EA$31+ROW(H34)-23)</f>
        <v>#REF!</v>
      </c>
      <c r="I34" s="23"/>
      <c r="J34" s="23"/>
      <c r="K34" s="24"/>
      <c r="L34" s="19"/>
      <c r="M34" s="19"/>
      <c r="N34" s="25">
        <f ca="1">IF(AND(ISNUMBER(I34),ISNUMBER(J34),ISNUMBER(K34),ISNUMBER(L34),ISNUMBER(INDIRECT("Shading!"&amp;$DZ$33&amp;$EA$33+ROW(N34)-23))),INDIRECT("Shading!"&amp;$DZ$33&amp;$EA$33+ROW(N34)-23),1)</f>
        <v>1</v>
      </c>
      <c r="O34" s="25">
        <f ca="1">IF(AND(ISNUMBER(I34),ISNUMBER(J34),ISNUMBER(K34),ISNUMBER(L34),ISNUMBER(INDIRECT("Shading!"&amp;$DZ$34&amp;$EA$34+ROW(N34)-23))),INDIRECT("Shading!"&amp;$DZ$34&amp;$EA$34+ROW(O34)-23),1)</f>
        <v>1</v>
      </c>
      <c r="P34" s="18">
        <f ca="1">IF(AND(ISNUMBER(I34),ISNUMBER(J34),ISNUMBER(K34),ISNUMBER(L34),ISNUMBER(N34)),1-(N34-BJ34)*(K34/IF(OR(E34="East",E34="West"),45,90)*(1-L34)/N34),1)</f>
        <v>1</v>
      </c>
      <c r="Q34" s="17">
        <f ca="1">IF(AND(ISNUMBER(I34),ISNUMBER(J34),ISNUMBER(K34),ISNUMBER(M34),ISNUMBER(O34)),1-(O34-CS34)*(K34/IF(OR(E34="East",E34="West"),45,90)*(1-M34)/O34),1)</f>
        <v>1</v>
      </c>
      <c r="R34" s="32" t="str">
        <f ca="1">IF(OR(P34&gt;1,Q34&gt;1),"Horizon shading ","")</f>
        <v/>
      </c>
      <c r="S34" s="29"/>
      <c r="T34" s="28"/>
      <c r="U34" s="39">
        <f>IF(AND(ISNUMBER(S34),ISNUMBER(T34)),1-0.5*(1-BT34),1)</f>
        <v>1</v>
      </c>
      <c r="V34" s="38">
        <f>IF(AND(ISNUMBER(S34),ISNUMBER(T34)),1-0.5*(1-DC34),1)</f>
        <v>1</v>
      </c>
      <c r="W34" s="215" t="str">
        <f>IF(OR(U34&gt;1,V34&gt;1),"Reveal shading ","")</f>
        <v/>
      </c>
      <c r="X34" s="23"/>
      <c r="Y34" s="23"/>
      <c r="Z34" s="19"/>
      <c r="AA34" s="19"/>
      <c r="AB34" s="25">
        <f ca="1">IF(AND(ISNUMBER(X34),ISNUMBER(Y34),ISNUMBER(Z34),ISNUMBER(INDIRECT("Shading!"&amp;$DZ$35&amp;$EA$35+ROW(N34)-23))),INDIRECT("Shading!"&amp;$DZ$35&amp;$EA$35+ROW(N34)-23),1)</f>
        <v>1</v>
      </c>
      <c r="AC34" s="25">
        <f ca="1">IF(AND(ISNUMBER(X34),ISNUMBER(Y34),ISNUMBER(AA34),ISNUMBER(INDIRECT("Shading!"&amp;$DZ$36&amp;$EA$36+ROW(N34)-23))),INDIRECT("Shading!"&amp;$DZ$36&amp;$EA$36+ROW(O34)-23),1)</f>
        <v>1</v>
      </c>
      <c r="AD34" s="18">
        <f ca="1">IF(AND(ISNUMBER(X34),ISNUMBER(Y34),ISNUMBER(Z34),ISNUMBER(AB34)),1-(AB34-CD34)/AB34*(1-Z34),1)</f>
        <v>1</v>
      </c>
      <c r="AE34" s="17">
        <f ca="1">IF(AND(ISNUMBER(X34),ISNUMBER(Y34),ISNUMBER(AA34),ISNUMBER(AC34)),1-(AC34-DM34)/AC34*(1-AA34),1)</f>
        <v>1</v>
      </c>
      <c r="AF34" s="215" t="str">
        <f ca="1">IF(OR(AD34&gt;1,AE34&gt;1),"Overhang shading ","")</f>
        <v/>
      </c>
      <c r="AG34" s="24"/>
      <c r="AH34" s="24"/>
      <c r="AI34" s="23"/>
      <c r="AJ34" s="37">
        <f>IF(AND(ISNUMBER($AI$19),ISNUMBER(AG34)),$F34*$AI$19/1000*$AG34,0)</f>
        <v>0</v>
      </c>
      <c r="AK34" s="36">
        <f>IF(AND(ISNUMBER($AI$19),ISNUMBER(AH34)),IF(ISNUMBER($AI34),$AI34,$G34)*$AI$19/1000*$AH34,0)</f>
        <v>0</v>
      </c>
      <c r="AL34" s="35">
        <f>IF(OR(AJ34&gt;0,AK34&gt;0),1-(AJ34+AK34)/H34*$AI$18,1)</f>
        <v>1</v>
      </c>
      <c r="AM34" s="215" t="str">
        <f>IF(AL34&gt;1,"Glazing bars/juliet balcony shading ","")</f>
        <v/>
      </c>
      <c r="AN34" s="19"/>
      <c r="AO34" s="19"/>
      <c r="AP34" s="18" t="str">
        <f ca="1">IF(OR(P34*U34*AD34*AL34*IF(ISNUMBER(AN34),AN34,1)&gt;=1,P34*U34*AD34*AL34*IF(ISNUMBER(AN34),AN34,1)=0),"",P34*U34*AD34*AL34*IF(ISNUMBER(AN34),AN34,1))</f>
        <v/>
      </c>
      <c r="AQ34" s="17" t="str">
        <f ca="1">IF(OR(Q34*V34*AE34*AL34*IF(ISNUMBER(AO34),AO34,1)&gt;=1,Q34*V34*AE34*AL34*IF(ISNUMBER(AO34),AO34,1)=0),"",Q34*V34*AE34*AL34*IF(ISNUMBER(AO34),AO34,1))</f>
        <v/>
      </c>
      <c r="AR34" s="16" t="str">
        <f ca="1">'Additional Shading 424'!$AP34</f>
        <v/>
      </c>
      <c r="AS34" s="16" t="str">
        <f ca="1">'Additional Shading 424'!$AQ34</f>
        <v/>
      </c>
      <c r="AZ34" s="15" t="e">
        <f ca="1">D34</f>
        <v>#REF!</v>
      </c>
      <c r="BA34" s="15" t="e">
        <f ca="1">C34</f>
        <v>#REF!</v>
      </c>
      <c r="BB34" s="14">
        <f>IF(AND(I34=0,J34=0),1,I34/J34)</f>
        <v>1</v>
      </c>
      <c r="BC34" s="14" t="e">
        <f ca="1">INT(MOD(BA34,360)/90)*90</f>
        <v>#REF!</v>
      </c>
      <c r="BD34" s="14" t="e">
        <f ca="1">IF(BC34=0,$BC$13+(1-$BC$13)/(1+$BB34^2)^$BD$13,IF(BC34=180,$BC$11+(1-$BC$11)/(1+$BB34^2)^$BD$11,$BC$12+(1-$BC$12)/(1+$BB34^2)^$BD$12))</f>
        <v>#REF!</v>
      </c>
      <c r="BE34" s="14" t="e">
        <f ca="1">IF(BC34=270,$BC$13+(1-$BC$13)/(1+$BB34^2)^$BD$13,IF(BC34=90,$BC$11+(1-$BC$11)/(1+$BB34^2)^$BD$11,$BC$12+(1-$BC$12)/(1+$BB34^2)^$BD$12))</f>
        <v>#REF!</v>
      </c>
      <c r="BF34" s="14" t="e">
        <f ca="1">BD34+1/2*(BE34-BD34)*(1-COS(2*($BA34-$BC34)*$BD$8))</f>
        <v>#REF!</v>
      </c>
      <c r="BG34" s="14" t="e">
        <f ca="1">IF(BC34=0,$BC$19*EXP($BD$19*$BB34)+1-$BC$19,IF(BC34=180,$BC$17+(1-$BC$17)/(1+$BB34^2)^$BD$17,$BC$18*EXP($BD$18*$BB34)+1-$BC$18))</f>
        <v>#REF!</v>
      </c>
      <c r="BH34" s="14" t="e">
        <f ca="1">IF(BC34=270,$BC$19*EXP($BD$19*$BB34)+1-$BC$19,IF(BC34=90,$BC$17+(1-$BC$17)/(1+$BB34^2)^$BD$17,$BC$18*EXP($BD$18*$BB34)+1-$BC$18))</f>
        <v>#REF!</v>
      </c>
      <c r="BI34" s="14" t="e">
        <f ca="1">BG34+1/2*(BH34-BG34)*(1-COS(2*($BA34-$BC34)*$BD$8))</f>
        <v>#REF!</v>
      </c>
      <c r="BJ34" s="14" t="e">
        <f ca="1">IF(OR(ISNUMBER(I34),ISNUMBER(J34)),MAX(BF34+1/2*(BI34-BF34)*(1-COS(2*$AZ34*$BD$8)),IF(SIN(RADIANS(D34))&lt;&gt;0,1-$I34/$G34/ABS(SIN(RADIANS(D34))),0)),IF(ISNUMBER(A34),1,#N/A))</f>
        <v>#N/A</v>
      </c>
      <c r="BK34" s="14"/>
      <c r="BL34" s="14" t="e">
        <f ca="1">S34/(0.5*F34+T34)</f>
        <v>#REF!</v>
      </c>
      <c r="BM34" s="14" t="e">
        <f ca="1">INT(MOD(BA34,360)/90)*90</f>
        <v>#REF!</v>
      </c>
      <c r="BN34" s="14" t="e">
        <f ca="1">IF(BM34=0,$BM$13*EXP($BN$13*$BL34)+1-$BM$13,IF(BM34=180,$BM$11*EXP($BN$11*$BL34)+1-$BM$11,$BM$12*EXP($BN$12*$BL34)+1-$BM$12))</f>
        <v>#REF!</v>
      </c>
      <c r="BO34" s="14" t="e">
        <f ca="1">IF(BM34=270,$BM$13*EXP($BN$13*$BL34)+1-$BM$13,IF(BM34=90,$BM$11*EXP($BN$11*$BL34)+1-$BM$11,$BM$12*EXP($BN$12*$BL34)+1-$BM$12))</f>
        <v>#REF!</v>
      </c>
      <c r="BP34" s="14" t="e">
        <f ca="1">BN34+1/2*(BO34-BN34)*(1-COS(2*($C34-$BM34)*$BN$8))</f>
        <v>#REF!</v>
      </c>
      <c r="BQ34" s="14" t="e">
        <f ca="1">IF(BM34=0,$BM$19*EXP($BN$19*$BL34)+1-$BM$19,IF(BM34=180,$BM$17*EXP($BN$17*$BL34)+1-$BM$17,$BM$18*EXP($BN$18*$BL34)+1-$BM$18))</f>
        <v>#REF!</v>
      </c>
      <c r="BR34" s="14" t="e">
        <f ca="1">IF(BM34=270,$BM$19*EXP($BN$19*$BL34)+1-$BM$19,IF(BM34=90,$BM$17*EXP($BN$17*$BL34)+1-$BM$17,$BM$18*EXP($BN$18*$BL34)+1-$BM$18))</f>
        <v>#REF!</v>
      </c>
      <c r="BS34" s="14" t="e">
        <f ca="1">BQ34+1/2*(BR34-BQ34)*(1-COS(2*($C34-$BM34)*$BN$8))</f>
        <v>#REF!</v>
      </c>
      <c r="BT34" s="14" t="e">
        <f ca="1">BP34+1/2*(BS34-BP34)*(1-COS(2*$AZ34*$BN$8))</f>
        <v>#REF!</v>
      </c>
      <c r="BU34" s="14"/>
      <c r="BV34" s="14" t="e">
        <f ca="1">X34/(0.5*G34+Y34)</f>
        <v>#REF!</v>
      </c>
      <c r="BW34" s="14" t="e">
        <f ca="1">INT(MOD(BA34,360)/90)*90</f>
        <v>#REF!</v>
      </c>
      <c r="BX34" s="14" t="e">
        <f ca="1">IF(BW34=0,$BW$13*EXP($BX$13*$BV34)+1-$BW$13,IF(BW34=180,$BW$11*EXP($BX$11*$BV34)+1-$BW$11,$BW$12*EXP($BX$12*$BV34)+1-$BW$12))</f>
        <v>#REF!</v>
      </c>
      <c r="BY34" s="14" t="e">
        <f ca="1">IF(BW34=270,$BW$13*EXP($BX$13*$BV34)+1-$BW$13,IF(BW34=90,$BW$11*EXP($BX$11*$BV34)+1-$BW$11,$BW$12*EXP($BX$12*$BV34)+1-$BW$12))</f>
        <v>#REF!</v>
      </c>
      <c r="BZ34" s="14" t="e">
        <f ca="1">BX34+1/2*(BY34-BX34)*(1-COS(2*($BA34-$BW34)*$BX$8))</f>
        <v>#REF!</v>
      </c>
      <c r="CA34" s="14" t="e">
        <f ca="1">MIN(1,IF(BW34=0,$BW$19*EXP($BX$19*$BV34)+1-$BW$19,IF(BW34=180,$BW$17*EXP($BX$17*$BV34)+1-$BW$17,$BW$18*EXP($BX$18*$BV34)+1-$BW$18)))</f>
        <v>#REF!</v>
      </c>
      <c r="CB34" s="14" t="e">
        <f ca="1">IF(BW34=270,$BW$19*EXP($BX$19*$BV34)+1-$BW$19,IF(BW34=90,$BW$17*EXP($BX$17*$BV34)+1-$BW$17,$BW$18*EXP($BX$18*$BV34)+1-$BW$18))</f>
        <v>#REF!</v>
      </c>
      <c r="CC34" s="14" t="e">
        <f ca="1">CA34+1/2*(CB34-CA34)*(1-COS(2*($BA34-$BW34)*$BX$8))</f>
        <v>#REF!</v>
      </c>
      <c r="CD34" s="14" t="e">
        <f ca="1">BZ34+1/2*(CC34-BZ34)*(1-COS(2*$AZ34*$BX$8))</f>
        <v>#REF!</v>
      </c>
      <c r="CI34" s="15" t="e">
        <f ca="1">D34</f>
        <v>#REF!</v>
      </c>
      <c r="CJ34" s="15" t="e">
        <f ca="1">C34</f>
        <v>#REF!</v>
      </c>
      <c r="CK34" s="14">
        <f>IF(AND(I34=0,J34=0),1,I34/J34)</f>
        <v>1</v>
      </c>
      <c r="CL34" s="14" t="e">
        <f ca="1">INT(MOD(CJ34,360)/90)*90</f>
        <v>#REF!</v>
      </c>
      <c r="CM34" s="14" t="e">
        <f ca="1">IF(CL34=0,$CL$13*EXP($CM$13*$CK34)+1-$CL$13,IF(CL34=180,$CL$11*EXP($CM$11*$CK34)+1-$CL$11,$CL$12*EXP($CM$12*$CK34)+1-$CL$12))</f>
        <v>#REF!</v>
      </c>
      <c r="CN34" s="14" t="e">
        <f ca="1">IF(CL34=270,$CL$13*EXP($CM$13*$CK34)+1-$CL$13,IF(CL34=90,$CL$11*EXP($CM$11*$CK34)+1-$CL$11,$CL$12*EXP($CM$12*$CK34)+1-$CL$12))</f>
        <v>#REF!</v>
      </c>
      <c r="CO34" s="14" t="e">
        <f ca="1">CM34+1/2*(CN34-CM34)*(1-COS(2*($CJ34-$CL34)*$CM$8))</f>
        <v>#REF!</v>
      </c>
      <c r="CP34" s="14" t="e">
        <f ca="1">IF(CL34=0,$CL$19*EXP($CM$19*$CK34)+1-$CL$19,IF(CL34=180,$CL$17*EXP($CM$17*$CK34)+1-$CL$17,$CL$18*EXP($CM$18*$CK34)+1-$CL$18))</f>
        <v>#REF!</v>
      </c>
      <c r="CQ34" s="14" t="e">
        <f ca="1">IF(CL34=270,$CL$19*EXP($CM$19*$CK34)+1-$CL$19,IF(CL34=90,$CL$17*EXP($CM$17*$CK34)+1-$CL$17,$CL$18*EXP($CM$18*$CK34)+1-$CL$18))</f>
        <v>#REF!</v>
      </c>
      <c r="CR34" s="14" t="e">
        <f ca="1">CP34+1/2*(CQ34-CP34)*(1-COS(2*($CJ34-$CL34)*$CM$8))</f>
        <v>#REF!</v>
      </c>
      <c r="CS34" s="14" t="e">
        <f ca="1">IF(OR(ISNUMBER(I34),ISNUMBER(J34)),MAX(CO34+1/2*(CR34-CO34)*(1-COS(2*$CI34*$CM$8)),IF(SIN(RADIANS(D34))&lt;&gt;0,1-$I34/$G34/ABS(SIN(RADIANS(D34))),0)),IF(ISNUMBER(A34),1,#N/A))</f>
        <v>#N/A</v>
      </c>
      <c r="CT34" s="14"/>
      <c r="CU34" s="14" t="e">
        <f ca="1">S34/(0.5*F34+T34)</f>
        <v>#REF!</v>
      </c>
      <c r="CV34" s="14" t="e">
        <f ca="1">INT(MOD(BA34,360)/90)*90</f>
        <v>#REF!</v>
      </c>
      <c r="CW34" s="14" t="e">
        <f ca="1">IF(CV34=0,$CV$13*EXP($CW$13*$CU34)+1-$CV$13,IF(CV34=180,$CV$11*EXP($CW$11*$CU34)+1-$CV$11,$CV$12*EXP($CW$12*$CU34)+1-$CV$12))</f>
        <v>#REF!</v>
      </c>
      <c r="CX34" s="14" t="e">
        <f ca="1">IF(CV34=270,$CV$13*EXP($CW$13*$CU34)+1-$CV$13,IF(CV34=90,$CV$11*EXP($CW$11*$CU34)+1-$CV$11,$CV$12*EXP($CW$12*$CU34)+1-$CV$12))</f>
        <v>#REF!</v>
      </c>
      <c r="CY34" s="14" t="e">
        <f ca="1">CW34+1/2*(CX34-CW34)*(1-COS(2*($CJ34-$CV34)*$CW$8))</f>
        <v>#REF!</v>
      </c>
      <c r="CZ34" s="14" t="e">
        <f ca="1">IF(CV34=0,$CV$19*EXP($CW$19*$CU34)+1-$CV$19,IF(CV34=180,$CV$17*EXP($CW$17*$CU34)+1-$CV$17,$CV$18*EXP($CW$18*$CU34)+1-$CV$18))</f>
        <v>#REF!</v>
      </c>
      <c r="DA34" s="14" t="e">
        <f ca="1">IF(CV34=270,$CV$19*EXP($CW$19*$CU34)+1-$CV$19,IF(CV34=90,$CV$17*EXP($CW$17*$CU34)+1-$CV$17,$CV$18*EXP($CW$18*$CU34)+1-$CV$18))</f>
        <v>#REF!</v>
      </c>
      <c r="DB34" s="14" t="e">
        <f ca="1">CZ34+1/2*(DA34-CZ34)*(1-COS(2*($CJ34-$CV34)*$CW$8))</f>
        <v>#REF!</v>
      </c>
      <c r="DC34" s="14" t="e">
        <f ca="1">IF(OR(ISNUMBER(S34),ISNUMBER(T34)),CY34+1/2*(DB34-CY34)*(1-COS(2*CI34*$CW$8)),IF(ISNUMBER(A34),1,#N/A))</f>
        <v>#N/A</v>
      </c>
      <c r="DD34" s="14"/>
      <c r="DE34" s="14" t="e">
        <f ca="1">X34/(0.5*G34+Y34)</f>
        <v>#REF!</v>
      </c>
      <c r="DF34" s="14" t="e">
        <f ca="1">INT(MOD(CJ34,360)/90)*90</f>
        <v>#REF!</v>
      </c>
      <c r="DG34" s="14" t="e">
        <f ca="1">IF(DF34=0,$DF$13*EXP($DG$13*$DE34)+1-$DF$13,IF(DF34=180,$DF$11*EXP($DG$11*$DE34)+1-$DF$11,$DF$12*EXP($DG$12*$DE34)+1-$DF$12))</f>
        <v>#REF!</v>
      </c>
      <c r="DH34" s="14" t="e">
        <f ca="1">IF(DF34=270,$DF$13*EXP($DG$13*$DE34)+1-$DF$13,IF(DF34=90,$DF$11*EXP($DG$11*$DE34)+1-$DF$11,$DF$12*EXP($DG$12*$DE34)+1-$DF$12))</f>
        <v>#REF!</v>
      </c>
      <c r="DI34" s="14" t="e">
        <f ca="1">DG34+1/2*(DH34-DG34)*(1-COS(2*($CJ34-$DF34)*$DG$8))</f>
        <v>#REF!</v>
      </c>
      <c r="DJ34" s="14" t="e">
        <f ca="1">MIN(1,IF(DF34=0,$DF$19+(1-$DF$19)/(1+$DE34^2)^$DG$19,IF(DF34=180,$DF$17+(1-$DF$17)/(1+$DE34^2)^$DG$17,$DF$18+(1-$DF$18)/(1+$DE34^2)^$DG$18)))</f>
        <v>#REF!</v>
      </c>
      <c r="DK34" s="14" t="e">
        <f ca="1">IF(DF34=270,$DF$19+(1-$DF$19)/(1+$DE34^2)^$DG$19,IF(DF34=90,$DF$17+(1-$DF$17)/(1+$DE34^2)^$DG$17,$DF$18+(1-$DF$18)/(1+$DE34^2)^$DG$18))</f>
        <v>#REF!</v>
      </c>
      <c r="DL34" s="14" t="e">
        <f ca="1">DJ34+1/2*(DK34-DJ34)*(1-COS(2*($CJ34-$DF34)*$DG$8))</f>
        <v>#REF!</v>
      </c>
      <c r="DM34" s="14" t="e">
        <f ca="1">IF(OR(ISNUMBER(X34),ISNUMBER(Y34)),DI34+1/2*(DL34-DI34)*(1-COS(2*$CI34*$DG$8)),IF(ISNUMBER(A34),1,#N/A))</f>
        <v>#N/A</v>
      </c>
      <c r="DN34" s="14" t="s">
        <v>6</v>
      </c>
      <c r="DO34" s="14" t="s">
        <v>3</v>
      </c>
      <c r="DP34" s="14">
        <v>17</v>
      </c>
      <c r="DQ34" s="14" t="s">
        <v>1</v>
      </c>
      <c r="DR34" s="14">
        <v>23</v>
      </c>
      <c r="DS34" s="14" t="s">
        <v>1</v>
      </c>
      <c r="DT34" s="14">
        <v>23</v>
      </c>
      <c r="DU34" s="14" t="s">
        <v>1</v>
      </c>
      <c r="DV34" s="14">
        <v>23</v>
      </c>
      <c r="DW34" s="14" t="s">
        <v>1</v>
      </c>
      <c r="DX34" s="14">
        <v>23</v>
      </c>
      <c r="DY34" s="14"/>
      <c r="DZ34" s="14" t="e">
        <f ca="1">IF($DR$20=LEFT($DO$21,4),DO34,IF($DR$20=LEFT($DQ$21,4),DQ34,IF($DR$20=LEFT($DS$21,4),DS34,IF($DR$20=LEFT($DU$21,5),DU34,IF($DR$20=LEFT($DW$21,4),DW34,"")))))</f>
        <v>#REF!</v>
      </c>
      <c r="EA34" s="14" t="e">
        <f ca="1">IF($DR$20=LEFT($DO$21,4),DP34,IF($DR$20=LEFT($DQ$21,4),DR34,IF($DR$20=LEFT($DT$21,4),DT34,IF($DR$20=LEFT($DV$21,5),DV34,IF($DR$20=LEFT($DX$21,4),DX34,"")))))</f>
        <v>#REF!</v>
      </c>
    </row>
    <row r="35" spans="1:131" s="1" customFormat="1">
      <c r="A35" s="33" t="e">
        <f ca="1">INDIRECT("Shading!"&amp;$DZ$24&amp;$EA$24+ROW(A35)-23)</f>
        <v>#REF!</v>
      </c>
      <c r="B35" s="34" t="e">
        <f ca="1">INDIRECT("Shading!"&amp;$DZ$25&amp;$EA$25+ROW(B35)-23)</f>
        <v>#REF!</v>
      </c>
      <c r="C35" s="33" t="e">
        <f ca="1">INDIRECT("Shading!"&amp;$DZ$26&amp;$EA$26+ROW(C35)-23)</f>
        <v>#REF!</v>
      </c>
      <c r="D35" s="33" t="e">
        <f ca="1">INDIRECT("Shading!"&amp;$DZ$27&amp;$EA$27+ROW(D35)-23)</f>
        <v>#REF!</v>
      </c>
      <c r="E35" s="32" t="e">
        <f ca="1">INDIRECT("Shading!"&amp;$DZ$28&amp;$EA$28+ROW(E35)-23)</f>
        <v>#REF!</v>
      </c>
      <c r="F35" s="31" t="e">
        <f ca="1">INDIRECT("Shading!"&amp;$DZ$29&amp;$EA$29+ROW(F35)-23)</f>
        <v>#REF!</v>
      </c>
      <c r="G35" s="31" t="e">
        <f ca="1">INDIRECT("Shading!"&amp;$DZ$30&amp;$EA$30+ROW(G35)-23)</f>
        <v>#REF!</v>
      </c>
      <c r="H35" s="30" t="e">
        <f ca="1">INDIRECT("Shading!"&amp;$DZ$31&amp;$EA$31+ROW(H35)-23)</f>
        <v>#REF!</v>
      </c>
      <c r="I35" s="23"/>
      <c r="J35" s="23"/>
      <c r="K35" s="24"/>
      <c r="L35" s="19"/>
      <c r="M35" s="19"/>
      <c r="N35" s="25">
        <f ca="1">IF(AND(ISNUMBER(I35),ISNUMBER(J35),ISNUMBER(K35),ISNUMBER(L35),ISNUMBER(INDIRECT("Shading!"&amp;$DZ$33&amp;$EA$33+ROW(N35)-23))),INDIRECT("Shading!"&amp;$DZ$33&amp;$EA$33+ROW(N35)-23),1)</f>
        <v>1</v>
      </c>
      <c r="O35" s="25">
        <f ca="1">IF(AND(ISNUMBER(I35),ISNUMBER(J35),ISNUMBER(K35),ISNUMBER(L35),ISNUMBER(INDIRECT("Shading!"&amp;$DZ$34&amp;$EA$34+ROW(N35)-23))),INDIRECT("Shading!"&amp;$DZ$34&amp;$EA$34+ROW(O35)-23),1)</f>
        <v>1</v>
      </c>
      <c r="P35" s="18">
        <f ca="1">IF(AND(ISNUMBER(I35),ISNUMBER(J35),ISNUMBER(K35),ISNUMBER(L35),ISNUMBER(N35)),1-(N35-BJ35)*(K35/IF(OR(E35="East",E35="West"),45,90)*(1-L35)/N35),1)</f>
        <v>1</v>
      </c>
      <c r="Q35" s="17">
        <f ca="1">IF(AND(ISNUMBER(I35),ISNUMBER(J35),ISNUMBER(K35),ISNUMBER(M35),ISNUMBER(O35)),1-(O35-CS35)*(K35/IF(OR(E35="East",E35="West"),45,90)*(1-M35)/O35),1)</f>
        <v>1</v>
      </c>
      <c r="R35" s="32" t="str">
        <f ca="1">IF(OR(P35&gt;1,Q35&gt;1),"Horizon shading ","")</f>
        <v/>
      </c>
      <c r="S35" s="29"/>
      <c r="T35" s="28"/>
      <c r="U35" s="39">
        <f>IF(AND(ISNUMBER(S35),ISNUMBER(T35)),1-0.5*(1-BT35),1)</f>
        <v>1</v>
      </c>
      <c r="V35" s="38">
        <f>IF(AND(ISNUMBER(S35),ISNUMBER(T35)),1-0.5*(1-DC35),1)</f>
        <v>1</v>
      </c>
      <c r="W35" s="215" t="str">
        <f>IF(OR(U35&gt;1,V35&gt;1),"Reveal shading ","")</f>
        <v/>
      </c>
      <c r="X35" s="23"/>
      <c r="Y35" s="23"/>
      <c r="Z35" s="19"/>
      <c r="AA35" s="19"/>
      <c r="AB35" s="25">
        <f ca="1">IF(AND(ISNUMBER(X35),ISNUMBER(Y35),ISNUMBER(Z35),ISNUMBER(INDIRECT("Shading!"&amp;$DZ$35&amp;$EA$35+ROW(N35)-23))),INDIRECT("Shading!"&amp;$DZ$35&amp;$EA$35+ROW(N35)-23),1)</f>
        <v>1</v>
      </c>
      <c r="AC35" s="25">
        <f ca="1">IF(AND(ISNUMBER(X35),ISNUMBER(Y35),ISNUMBER(AA35),ISNUMBER(INDIRECT("Shading!"&amp;$DZ$36&amp;$EA$36+ROW(N35)-23))),INDIRECT("Shading!"&amp;$DZ$36&amp;$EA$36+ROW(O35)-23),1)</f>
        <v>1</v>
      </c>
      <c r="AD35" s="18">
        <f ca="1">IF(AND(ISNUMBER(X35),ISNUMBER(Y35),ISNUMBER(Z35),ISNUMBER(AB35)),1-(AB35-CD35)/AB35*(1-Z35),1)</f>
        <v>1</v>
      </c>
      <c r="AE35" s="17">
        <f ca="1">IF(AND(ISNUMBER(X35),ISNUMBER(Y35),ISNUMBER(AA35),ISNUMBER(AC35)),1-(AC35-DM35)/AC35*(1-AA35),1)</f>
        <v>1</v>
      </c>
      <c r="AF35" s="215" t="str">
        <f ca="1">IF(OR(AD35&gt;1,AE35&gt;1),"Overhang shading ","")</f>
        <v/>
      </c>
      <c r="AG35" s="24"/>
      <c r="AH35" s="24"/>
      <c r="AI35" s="23"/>
      <c r="AJ35" s="37">
        <f>IF(AND(ISNUMBER($AI$19),ISNUMBER(AG35)),$F35*$AI$19/1000*$AG35,0)</f>
        <v>0</v>
      </c>
      <c r="AK35" s="36">
        <f>IF(AND(ISNUMBER($AI$19),ISNUMBER(AH35)),IF(ISNUMBER($AI35),$AI35,$G35)*$AI$19/1000*$AH35,0)</f>
        <v>0</v>
      </c>
      <c r="AL35" s="35">
        <f>IF(OR(AJ35&gt;0,AK35&gt;0),1-(AJ35+AK35)/H35*$AI$18,1)</f>
        <v>1</v>
      </c>
      <c r="AM35" s="215" t="str">
        <f>IF(AL35&gt;1,"Glazing bars/juliet balcony shading ","")</f>
        <v/>
      </c>
      <c r="AN35" s="19"/>
      <c r="AO35" s="19"/>
      <c r="AP35" s="18" t="str">
        <f ca="1">IF(OR(P35*U35*AD35*AL35*IF(ISNUMBER(AN35),AN35,1)&gt;=1,P35*U35*AD35*AL35*IF(ISNUMBER(AN35),AN35,1)=0),"",P35*U35*AD35*AL35*IF(ISNUMBER(AN35),AN35,1))</f>
        <v/>
      </c>
      <c r="AQ35" s="17" t="str">
        <f ca="1">IF(OR(Q35*V35*AE35*AL35*IF(ISNUMBER(AO35),AO35,1)&gt;=1,Q35*V35*AE35*AL35*IF(ISNUMBER(AO35),AO35,1)=0),"",Q35*V35*AE35*AL35*IF(ISNUMBER(AO35),AO35,1))</f>
        <v/>
      </c>
      <c r="AR35" s="16" t="str">
        <f ca="1">'Additional Shading 424'!$AP35</f>
        <v/>
      </c>
      <c r="AS35" s="16" t="str">
        <f ca="1">'Additional Shading 424'!$AQ35</f>
        <v/>
      </c>
      <c r="AZ35" s="15" t="e">
        <f ca="1">D35</f>
        <v>#REF!</v>
      </c>
      <c r="BA35" s="15" t="e">
        <f ca="1">C35</f>
        <v>#REF!</v>
      </c>
      <c r="BB35" s="14">
        <f>IF(AND(I35=0,J35=0),1,I35/J35)</f>
        <v>1</v>
      </c>
      <c r="BC35" s="14" t="e">
        <f ca="1">INT(MOD(BA35,360)/90)*90</f>
        <v>#REF!</v>
      </c>
      <c r="BD35" s="14" t="e">
        <f ca="1">IF(BC35=0,$BC$13+(1-$BC$13)/(1+$BB35^2)^$BD$13,IF(BC35=180,$BC$11+(1-$BC$11)/(1+$BB35^2)^$BD$11,$BC$12+(1-$BC$12)/(1+$BB35^2)^$BD$12))</f>
        <v>#REF!</v>
      </c>
      <c r="BE35" s="14" t="e">
        <f ca="1">IF(BC35=270,$BC$13+(1-$BC$13)/(1+$BB35^2)^$BD$13,IF(BC35=90,$BC$11+(1-$BC$11)/(1+$BB35^2)^$BD$11,$BC$12+(1-$BC$12)/(1+$BB35^2)^$BD$12))</f>
        <v>#REF!</v>
      </c>
      <c r="BF35" s="14" t="e">
        <f ca="1">BD35+1/2*(BE35-BD35)*(1-COS(2*($BA35-$BC35)*$BD$8))</f>
        <v>#REF!</v>
      </c>
      <c r="BG35" s="14" t="e">
        <f ca="1">IF(BC35=0,$BC$19*EXP($BD$19*$BB35)+1-$BC$19,IF(BC35=180,$BC$17+(1-$BC$17)/(1+$BB35^2)^$BD$17,$BC$18*EXP($BD$18*$BB35)+1-$BC$18))</f>
        <v>#REF!</v>
      </c>
      <c r="BH35" s="14" t="e">
        <f ca="1">IF(BC35=270,$BC$19*EXP($BD$19*$BB35)+1-$BC$19,IF(BC35=90,$BC$17+(1-$BC$17)/(1+$BB35^2)^$BD$17,$BC$18*EXP($BD$18*$BB35)+1-$BC$18))</f>
        <v>#REF!</v>
      </c>
      <c r="BI35" s="14" t="e">
        <f ca="1">BG35+1/2*(BH35-BG35)*(1-COS(2*($BA35-$BC35)*$BD$8))</f>
        <v>#REF!</v>
      </c>
      <c r="BJ35" s="14" t="e">
        <f ca="1">IF(OR(ISNUMBER(I35),ISNUMBER(J35)),MAX(BF35+1/2*(BI35-BF35)*(1-COS(2*$AZ35*$BD$8)),IF(SIN(RADIANS(D35))&lt;&gt;0,1-$I35/$G35/ABS(SIN(RADIANS(D35))),0)),IF(ISNUMBER(A35),1,#N/A))</f>
        <v>#N/A</v>
      </c>
      <c r="BK35" s="14"/>
      <c r="BL35" s="14" t="e">
        <f ca="1">S35/(0.5*F35+T35)</f>
        <v>#REF!</v>
      </c>
      <c r="BM35" s="14" t="e">
        <f ca="1">INT(MOD(BA35,360)/90)*90</f>
        <v>#REF!</v>
      </c>
      <c r="BN35" s="14" t="e">
        <f ca="1">IF(BM35=0,$BM$13*EXP($BN$13*$BL35)+1-$BM$13,IF(BM35=180,$BM$11*EXP($BN$11*$BL35)+1-$BM$11,$BM$12*EXP($BN$12*$BL35)+1-$BM$12))</f>
        <v>#REF!</v>
      </c>
      <c r="BO35" s="14" t="e">
        <f ca="1">IF(BM35=270,$BM$13*EXP($BN$13*$BL35)+1-$BM$13,IF(BM35=90,$BM$11*EXP($BN$11*$BL35)+1-$BM$11,$BM$12*EXP($BN$12*$BL35)+1-$BM$12))</f>
        <v>#REF!</v>
      </c>
      <c r="BP35" s="14" t="e">
        <f ca="1">BN35+1/2*(BO35-BN35)*(1-COS(2*($C35-$BM35)*$BN$8))</f>
        <v>#REF!</v>
      </c>
      <c r="BQ35" s="14" t="e">
        <f ca="1">IF(BM35=0,$BM$19*EXP($BN$19*$BL35)+1-$BM$19,IF(BM35=180,$BM$17*EXP($BN$17*$BL35)+1-$BM$17,$BM$18*EXP($BN$18*$BL35)+1-$BM$18))</f>
        <v>#REF!</v>
      </c>
      <c r="BR35" s="14" t="e">
        <f ca="1">IF(BM35=270,$BM$19*EXP($BN$19*$BL35)+1-$BM$19,IF(BM35=90,$BM$17*EXP($BN$17*$BL35)+1-$BM$17,$BM$18*EXP($BN$18*$BL35)+1-$BM$18))</f>
        <v>#REF!</v>
      </c>
      <c r="BS35" s="14" t="e">
        <f ca="1">BQ35+1/2*(BR35-BQ35)*(1-COS(2*($C35-$BM35)*$BN$8))</f>
        <v>#REF!</v>
      </c>
      <c r="BT35" s="14" t="e">
        <f ca="1">BP35+1/2*(BS35-BP35)*(1-COS(2*$AZ35*$BN$8))</f>
        <v>#REF!</v>
      </c>
      <c r="BU35" s="14"/>
      <c r="BV35" s="14" t="e">
        <f ca="1">X35/(0.5*G35+Y35)</f>
        <v>#REF!</v>
      </c>
      <c r="BW35" s="14" t="e">
        <f ca="1">INT(MOD(BA35,360)/90)*90</f>
        <v>#REF!</v>
      </c>
      <c r="BX35" s="14" t="e">
        <f ca="1">IF(BW35=0,$BW$13*EXP($BX$13*$BV35)+1-$BW$13,IF(BW35=180,$BW$11*EXP($BX$11*$BV35)+1-$BW$11,$BW$12*EXP($BX$12*$BV35)+1-$BW$12))</f>
        <v>#REF!</v>
      </c>
      <c r="BY35" s="14" t="e">
        <f ca="1">IF(BW35=270,$BW$13*EXP($BX$13*$BV35)+1-$BW$13,IF(BW35=90,$BW$11*EXP($BX$11*$BV35)+1-$BW$11,$BW$12*EXP($BX$12*$BV35)+1-$BW$12))</f>
        <v>#REF!</v>
      </c>
      <c r="BZ35" s="14" t="e">
        <f ca="1">BX35+1/2*(BY35-BX35)*(1-COS(2*($BA35-$BW35)*$BX$8))</f>
        <v>#REF!</v>
      </c>
      <c r="CA35" s="14" t="e">
        <f ca="1">MIN(1,IF(BW35=0,$BW$19*EXP($BX$19*$BV35)+1-$BW$19,IF(BW35=180,$BW$17*EXP($BX$17*$BV35)+1-$BW$17,$BW$18*EXP($BX$18*$BV35)+1-$BW$18)))</f>
        <v>#REF!</v>
      </c>
      <c r="CB35" s="14" t="e">
        <f ca="1">IF(BW35=270,$BW$19*EXP($BX$19*$BV35)+1-$BW$19,IF(BW35=90,$BW$17*EXP($BX$17*$BV35)+1-$BW$17,$BW$18*EXP($BX$18*$BV35)+1-$BW$18))</f>
        <v>#REF!</v>
      </c>
      <c r="CC35" s="14" t="e">
        <f ca="1">CA35+1/2*(CB35-CA35)*(1-COS(2*($BA35-$BW35)*$BX$8))</f>
        <v>#REF!</v>
      </c>
      <c r="CD35" s="14" t="e">
        <f ca="1">BZ35+1/2*(CC35-BZ35)*(1-COS(2*$AZ35*$BX$8))</f>
        <v>#REF!</v>
      </c>
      <c r="CI35" s="15" t="e">
        <f ca="1">D35</f>
        <v>#REF!</v>
      </c>
      <c r="CJ35" s="15" t="e">
        <f ca="1">C35</f>
        <v>#REF!</v>
      </c>
      <c r="CK35" s="14">
        <f>IF(AND(I35=0,J35=0),1,I35/J35)</f>
        <v>1</v>
      </c>
      <c r="CL35" s="14" t="e">
        <f ca="1">INT(MOD(CJ35,360)/90)*90</f>
        <v>#REF!</v>
      </c>
      <c r="CM35" s="14" t="e">
        <f ca="1">IF(CL35=0,$CL$13*EXP($CM$13*$CK35)+1-$CL$13,IF(CL35=180,$CL$11*EXP($CM$11*$CK35)+1-$CL$11,$CL$12*EXP($CM$12*$CK35)+1-$CL$12))</f>
        <v>#REF!</v>
      </c>
      <c r="CN35" s="14" t="e">
        <f ca="1">IF(CL35=270,$CL$13*EXP($CM$13*$CK35)+1-$CL$13,IF(CL35=90,$CL$11*EXP($CM$11*$CK35)+1-$CL$11,$CL$12*EXP($CM$12*$CK35)+1-$CL$12))</f>
        <v>#REF!</v>
      </c>
      <c r="CO35" s="14" t="e">
        <f ca="1">CM35+1/2*(CN35-CM35)*(1-COS(2*($CJ35-$CL35)*$CM$8))</f>
        <v>#REF!</v>
      </c>
      <c r="CP35" s="14" t="e">
        <f ca="1">IF(CL35=0,$CL$19*EXP($CM$19*$CK35)+1-$CL$19,IF(CL35=180,$CL$17*EXP($CM$17*$CK35)+1-$CL$17,$CL$18*EXP($CM$18*$CK35)+1-$CL$18))</f>
        <v>#REF!</v>
      </c>
      <c r="CQ35" s="14" t="e">
        <f ca="1">IF(CL35=270,$CL$19*EXP($CM$19*$CK35)+1-$CL$19,IF(CL35=90,$CL$17*EXP($CM$17*$CK35)+1-$CL$17,$CL$18*EXP($CM$18*$CK35)+1-$CL$18))</f>
        <v>#REF!</v>
      </c>
      <c r="CR35" s="14" t="e">
        <f ca="1">CP35+1/2*(CQ35-CP35)*(1-COS(2*($CJ35-$CL35)*$CM$8))</f>
        <v>#REF!</v>
      </c>
      <c r="CS35" s="14" t="e">
        <f ca="1">IF(OR(ISNUMBER(I35),ISNUMBER(J35)),MAX(CO35+1/2*(CR35-CO35)*(1-COS(2*$CI35*$CM$8)),IF(SIN(RADIANS(D35))&lt;&gt;0,1-$I35/$G35/ABS(SIN(RADIANS(D35))),0)),IF(ISNUMBER(A35),1,#N/A))</f>
        <v>#N/A</v>
      </c>
      <c r="CT35" s="14"/>
      <c r="CU35" s="14" t="e">
        <f ca="1">S35/(0.5*F35+T35)</f>
        <v>#REF!</v>
      </c>
      <c r="CV35" s="14" t="e">
        <f ca="1">INT(MOD(BA35,360)/90)*90</f>
        <v>#REF!</v>
      </c>
      <c r="CW35" s="14" t="e">
        <f ca="1">IF(CV35=0,$CV$13*EXP($CW$13*$CU35)+1-$CV$13,IF(CV35=180,$CV$11*EXP($CW$11*$CU35)+1-$CV$11,$CV$12*EXP($CW$12*$CU35)+1-$CV$12))</f>
        <v>#REF!</v>
      </c>
      <c r="CX35" s="14" t="e">
        <f ca="1">IF(CV35=270,$CV$13*EXP($CW$13*$CU35)+1-$CV$13,IF(CV35=90,$CV$11*EXP($CW$11*$CU35)+1-$CV$11,$CV$12*EXP($CW$12*$CU35)+1-$CV$12))</f>
        <v>#REF!</v>
      </c>
      <c r="CY35" s="14" t="e">
        <f ca="1">CW35+1/2*(CX35-CW35)*(1-COS(2*($CJ35-$CV35)*$CW$8))</f>
        <v>#REF!</v>
      </c>
      <c r="CZ35" s="14" t="e">
        <f ca="1">IF(CV35=0,$CV$19*EXP($CW$19*$CU35)+1-$CV$19,IF(CV35=180,$CV$17*EXP($CW$17*$CU35)+1-$CV$17,$CV$18*EXP($CW$18*$CU35)+1-$CV$18))</f>
        <v>#REF!</v>
      </c>
      <c r="DA35" s="14" t="e">
        <f ca="1">IF(CV35=270,$CV$19*EXP($CW$19*$CU35)+1-$CV$19,IF(CV35=90,$CV$17*EXP($CW$17*$CU35)+1-$CV$17,$CV$18*EXP($CW$18*$CU35)+1-$CV$18))</f>
        <v>#REF!</v>
      </c>
      <c r="DB35" s="14" t="e">
        <f ca="1">CZ35+1/2*(DA35-CZ35)*(1-COS(2*($CJ35-$CV35)*$CW$8))</f>
        <v>#REF!</v>
      </c>
      <c r="DC35" s="14" t="e">
        <f ca="1">IF(OR(ISNUMBER(S35),ISNUMBER(T35)),CY35+1/2*(DB35-CY35)*(1-COS(2*CI35*$CW$8)),IF(ISNUMBER(A35),1,#N/A))</f>
        <v>#N/A</v>
      </c>
      <c r="DD35" s="14"/>
      <c r="DE35" s="14" t="e">
        <f ca="1">X35/(0.5*G35+Y35)</f>
        <v>#REF!</v>
      </c>
      <c r="DF35" s="14" t="e">
        <f ca="1">INT(MOD(CJ35,360)/90)*90</f>
        <v>#REF!</v>
      </c>
      <c r="DG35" s="14" t="e">
        <f ca="1">IF(DF35=0,$DF$13*EXP($DG$13*$DE35)+1-$DF$13,IF(DF35=180,$DF$11*EXP($DG$11*$DE35)+1-$DF$11,$DF$12*EXP($DG$12*$DE35)+1-$DF$12))</f>
        <v>#REF!</v>
      </c>
      <c r="DH35" s="14" t="e">
        <f ca="1">IF(DF35=270,$DF$13*EXP($DG$13*$DE35)+1-$DF$13,IF(DF35=90,$DF$11*EXP($DG$11*$DE35)+1-$DF$11,$DF$12*EXP($DG$12*$DE35)+1-$DF$12))</f>
        <v>#REF!</v>
      </c>
      <c r="DI35" s="14" t="e">
        <f ca="1">DG35+1/2*(DH35-DG35)*(1-COS(2*($CJ35-$DF35)*$DG$8))</f>
        <v>#REF!</v>
      </c>
      <c r="DJ35" s="14" t="e">
        <f ca="1">MIN(1,IF(DF35=0,$DF$19+(1-$DF$19)/(1+$DE35^2)^$DG$19,IF(DF35=180,$DF$17+(1-$DF$17)/(1+$DE35^2)^$DG$17,$DF$18+(1-$DF$18)/(1+$DE35^2)^$DG$18)))</f>
        <v>#REF!</v>
      </c>
      <c r="DK35" s="14" t="e">
        <f ca="1">IF(DF35=270,$DF$19+(1-$DF$19)/(1+$DE35^2)^$DG$19,IF(DF35=90,$DF$17+(1-$DF$17)/(1+$DE35^2)^$DG$17,$DF$18+(1-$DF$18)/(1+$DE35^2)^$DG$18))</f>
        <v>#REF!</v>
      </c>
      <c r="DL35" s="14" t="e">
        <f ca="1">DJ35+1/2*(DK35-DJ35)*(1-COS(2*($CJ35-$DF35)*$DG$8))</f>
        <v>#REF!</v>
      </c>
      <c r="DM35" s="14" t="e">
        <f ca="1">IF(OR(ISNUMBER(X35),ISNUMBER(Y35)),DI35+1/2*(DL35-DI35)*(1-COS(2*$CI35*$DG$8)),IF(ISNUMBER(A35),1,#N/A))</f>
        <v>#N/A</v>
      </c>
      <c r="DN35" s="14" t="s">
        <v>5</v>
      </c>
      <c r="DO35" s="14" t="s">
        <v>4</v>
      </c>
      <c r="DP35" s="14">
        <v>17</v>
      </c>
      <c r="DQ35" s="14" t="s">
        <v>3</v>
      </c>
      <c r="DR35" s="14">
        <v>23</v>
      </c>
      <c r="DS35" s="14" t="s">
        <v>3</v>
      </c>
      <c r="DT35" s="14">
        <v>23</v>
      </c>
      <c r="DU35" s="14" t="s">
        <v>3</v>
      </c>
      <c r="DV35" s="14">
        <v>23</v>
      </c>
      <c r="DW35" s="14" t="s">
        <v>3</v>
      </c>
      <c r="DX35" s="14">
        <v>23</v>
      </c>
      <c r="DY35" s="14"/>
      <c r="DZ35" s="14" t="e">
        <f ca="1">IF($DR$20=LEFT($DO$21,4),DO35,IF($DR$20=LEFT($DQ$21,4),DQ35,IF($DR$20=LEFT($DS$21,4),DS35,IF($DR$20=LEFT($DU$21,5),DU35,IF($DR$20=LEFT($DW$21,4),DW35,"")))))</f>
        <v>#REF!</v>
      </c>
      <c r="EA35" s="14" t="e">
        <f ca="1">IF($DR$20=LEFT($DO$21,4),DP35,IF($DR$20=LEFT($DQ$21,4),DR35,IF($DR$20=LEFT($DT$21,4),DT35,IF($DR$20=LEFT($DV$21,5),DV35,IF($DR$20=LEFT($DX$21,4),DX35,"")))))</f>
        <v>#REF!</v>
      </c>
    </row>
    <row r="36" spans="1:131" s="1" customFormat="1">
      <c r="A36" s="33" t="e">
        <f ca="1">INDIRECT("Shading!"&amp;$DZ$24&amp;$EA$24+ROW(A36)-23)</f>
        <v>#REF!</v>
      </c>
      <c r="B36" s="34" t="e">
        <f ca="1">INDIRECT("Shading!"&amp;$DZ$25&amp;$EA$25+ROW(B36)-23)</f>
        <v>#REF!</v>
      </c>
      <c r="C36" s="33" t="e">
        <f ca="1">INDIRECT("Shading!"&amp;$DZ$26&amp;$EA$26+ROW(C36)-23)</f>
        <v>#REF!</v>
      </c>
      <c r="D36" s="33" t="e">
        <f ca="1">INDIRECT("Shading!"&amp;$DZ$27&amp;$EA$27+ROW(D36)-23)</f>
        <v>#REF!</v>
      </c>
      <c r="E36" s="32" t="e">
        <f ca="1">INDIRECT("Shading!"&amp;$DZ$28&amp;$EA$28+ROW(E36)-23)</f>
        <v>#REF!</v>
      </c>
      <c r="F36" s="31" t="e">
        <f ca="1">INDIRECT("Shading!"&amp;$DZ$29&amp;$EA$29+ROW(F36)-23)</f>
        <v>#REF!</v>
      </c>
      <c r="G36" s="31" t="e">
        <f ca="1">INDIRECT("Shading!"&amp;$DZ$30&amp;$EA$30+ROW(G36)-23)</f>
        <v>#REF!</v>
      </c>
      <c r="H36" s="30" t="e">
        <f ca="1">INDIRECT("Shading!"&amp;$DZ$31&amp;$EA$31+ROW(H36)-23)</f>
        <v>#REF!</v>
      </c>
      <c r="I36" s="23"/>
      <c r="J36" s="23"/>
      <c r="K36" s="24"/>
      <c r="L36" s="19"/>
      <c r="M36" s="19"/>
      <c r="N36" s="25">
        <f ca="1">IF(AND(ISNUMBER(I36),ISNUMBER(J36),ISNUMBER(K36),ISNUMBER(L36),ISNUMBER(INDIRECT("Shading!"&amp;$DZ$33&amp;$EA$33+ROW(N36)-23))),INDIRECT("Shading!"&amp;$DZ$33&amp;$EA$33+ROW(N36)-23),1)</f>
        <v>1</v>
      </c>
      <c r="O36" s="25">
        <f ca="1">IF(AND(ISNUMBER(I36),ISNUMBER(J36),ISNUMBER(K36),ISNUMBER(L36),ISNUMBER(INDIRECT("Shading!"&amp;$DZ$34&amp;$EA$34+ROW(N36)-23))),INDIRECT("Shading!"&amp;$DZ$34&amp;$EA$34+ROW(O36)-23),1)</f>
        <v>1</v>
      </c>
      <c r="P36" s="18">
        <f ca="1">IF(AND(ISNUMBER(I36),ISNUMBER(J36),ISNUMBER(K36),ISNUMBER(L36),ISNUMBER(N36)),1-(N36-BJ36)*(K36/IF(OR(E36="East",E36="West"),45,90)*(1-L36)/N36),1)</f>
        <v>1</v>
      </c>
      <c r="Q36" s="17">
        <f ca="1">IF(AND(ISNUMBER(I36),ISNUMBER(J36),ISNUMBER(K36),ISNUMBER(M36),ISNUMBER(O36)),1-(O36-CS36)*(K36/IF(OR(E36="East",E36="West"),45,90)*(1-M36)/O36),1)</f>
        <v>1</v>
      </c>
      <c r="R36" s="32" t="str">
        <f ca="1">IF(OR(P36&gt;1,Q36&gt;1),"Horizon shading ","")</f>
        <v/>
      </c>
      <c r="S36" s="29"/>
      <c r="T36" s="28"/>
      <c r="U36" s="39">
        <f>IF(AND(ISNUMBER(S36),ISNUMBER(T36)),1-0.5*(1-BT36),1)</f>
        <v>1</v>
      </c>
      <c r="V36" s="38">
        <f>IF(AND(ISNUMBER(S36),ISNUMBER(T36)),1-0.5*(1-DC36),1)</f>
        <v>1</v>
      </c>
      <c r="W36" s="215" t="str">
        <f>IF(OR(U36&gt;1,V36&gt;1),"Reveal shading ","")</f>
        <v/>
      </c>
      <c r="X36" s="23"/>
      <c r="Y36" s="23"/>
      <c r="Z36" s="19"/>
      <c r="AA36" s="19"/>
      <c r="AB36" s="25">
        <f ca="1">IF(AND(ISNUMBER(X36),ISNUMBER(Y36),ISNUMBER(Z36),ISNUMBER(INDIRECT("Shading!"&amp;$DZ$35&amp;$EA$35+ROW(N36)-23))),INDIRECT("Shading!"&amp;$DZ$35&amp;$EA$35+ROW(N36)-23),1)</f>
        <v>1</v>
      </c>
      <c r="AC36" s="25">
        <f ca="1">IF(AND(ISNUMBER(X36),ISNUMBER(Y36),ISNUMBER(AA36),ISNUMBER(INDIRECT("Shading!"&amp;$DZ$36&amp;$EA$36+ROW(N36)-23))),INDIRECT("Shading!"&amp;$DZ$36&amp;$EA$36+ROW(O36)-23),1)</f>
        <v>1</v>
      </c>
      <c r="AD36" s="18">
        <f ca="1">IF(AND(ISNUMBER(X36),ISNUMBER(Y36),ISNUMBER(Z36),ISNUMBER(AB36)),1-(AB36-CD36)/AB36*(1-Z36),1)</f>
        <v>1</v>
      </c>
      <c r="AE36" s="17">
        <f ca="1">IF(AND(ISNUMBER(X36),ISNUMBER(Y36),ISNUMBER(AA36),ISNUMBER(AC36)),1-(AC36-DM36)/AC36*(1-AA36),1)</f>
        <v>1</v>
      </c>
      <c r="AF36" s="215" t="str">
        <f ca="1">IF(OR(AD36&gt;1,AE36&gt;1),"Overhang shading ","")</f>
        <v/>
      </c>
      <c r="AG36" s="24"/>
      <c r="AH36" s="24"/>
      <c r="AI36" s="23"/>
      <c r="AJ36" s="37">
        <f>IF(AND(ISNUMBER($AI$19),ISNUMBER(AG36)),$F36*$AI$19/1000*$AG36,0)</f>
        <v>0</v>
      </c>
      <c r="AK36" s="36">
        <f>IF(AND(ISNUMBER($AI$19),ISNUMBER(AH36)),IF(ISNUMBER($AI36),$AI36,$G36)*$AI$19/1000*$AH36,0)</f>
        <v>0</v>
      </c>
      <c r="AL36" s="35">
        <f>IF(OR(AJ36&gt;0,AK36&gt;0),1-(AJ36+AK36)/H36*$AI$18,1)</f>
        <v>1</v>
      </c>
      <c r="AM36" s="215" t="str">
        <f>IF(AL36&gt;1,"Glazing bars/juliet balcony shading ","")</f>
        <v/>
      </c>
      <c r="AN36" s="19"/>
      <c r="AO36" s="19"/>
      <c r="AP36" s="18" t="str">
        <f ca="1">IF(OR(P36*U36*AD36*AL36*IF(ISNUMBER(AN36),AN36,1)&gt;=1,P36*U36*AD36*AL36*IF(ISNUMBER(AN36),AN36,1)=0),"",P36*U36*AD36*AL36*IF(ISNUMBER(AN36),AN36,1))</f>
        <v/>
      </c>
      <c r="AQ36" s="17" t="str">
        <f ca="1">IF(OR(Q36*V36*AE36*AL36*IF(ISNUMBER(AO36),AO36,1)&gt;=1,Q36*V36*AE36*AL36*IF(ISNUMBER(AO36),AO36,1)=0),"",Q36*V36*AE36*AL36*IF(ISNUMBER(AO36),AO36,1))</f>
        <v/>
      </c>
      <c r="AR36" s="16" t="str">
        <f ca="1">'Additional Shading 424'!$AP36</f>
        <v/>
      </c>
      <c r="AS36" s="16" t="str">
        <f ca="1">'Additional Shading 424'!$AQ36</f>
        <v/>
      </c>
      <c r="AZ36" s="15" t="e">
        <f ca="1">D36</f>
        <v>#REF!</v>
      </c>
      <c r="BA36" s="15" t="e">
        <f ca="1">C36</f>
        <v>#REF!</v>
      </c>
      <c r="BB36" s="14">
        <f>IF(AND(I36=0,J36=0),1,I36/J36)</f>
        <v>1</v>
      </c>
      <c r="BC36" s="14" t="e">
        <f ca="1">INT(MOD(BA36,360)/90)*90</f>
        <v>#REF!</v>
      </c>
      <c r="BD36" s="14" t="e">
        <f ca="1">IF(BC36=0,$BC$13+(1-$BC$13)/(1+$BB36^2)^$BD$13,IF(BC36=180,$BC$11+(1-$BC$11)/(1+$BB36^2)^$BD$11,$BC$12+(1-$BC$12)/(1+$BB36^2)^$BD$12))</f>
        <v>#REF!</v>
      </c>
      <c r="BE36" s="14" t="e">
        <f ca="1">IF(BC36=270,$BC$13+(1-$BC$13)/(1+$BB36^2)^$BD$13,IF(BC36=90,$BC$11+(1-$BC$11)/(1+$BB36^2)^$BD$11,$BC$12+(1-$BC$12)/(1+$BB36^2)^$BD$12))</f>
        <v>#REF!</v>
      </c>
      <c r="BF36" s="14" t="e">
        <f ca="1">BD36+1/2*(BE36-BD36)*(1-COS(2*($BA36-$BC36)*$BD$8))</f>
        <v>#REF!</v>
      </c>
      <c r="BG36" s="14" t="e">
        <f ca="1">IF(BC36=0,$BC$19*EXP($BD$19*$BB36)+1-$BC$19,IF(BC36=180,$BC$17+(1-$BC$17)/(1+$BB36^2)^$BD$17,$BC$18*EXP($BD$18*$BB36)+1-$BC$18))</f>
        <v>#REF!</v>
      </c>
      <c r="BH36" s="14" t="e">
        <f ca="1">IF(BC36=270,$BC$19*EXP($BD$19*$BB36)+1-$BC$19,IF(BC36=90,$BC$17+(1-$BC$17)/(1+$BB36^2)^$BD$17,$BC$18*EXP($BD$18*$BB36)+1-$BC$18))</f>
        <v>#REF!</v>
      </c>
      <c r="BI36" s="14" t="e">
        <f ca="1">BG36+1/2*(BH36-BG36)*(1-COS(2*($BA36-$BC36)*$BD$8))</f>
        <v>#REF!</v>
      </c>
      <c r="BJ36" s="14" t="e">
        <f ca="1">IF(OR(ISNUMBER(I36),ISNUMBER(J36)),MAX(BF36+1/2*(BI36-BF36)*(1-COS(2*$AZ36*$BD$8)),IF(SIN(RADIANS(D36))&lt;&gt;0,1-$I36/$G36/ABS(SIN(RADIANS(D36))),0)),IF(ISNUMBER(A36),1,#N/A))</f>
        <v>#N/A</v>
      </c>
      <c r="BK36" s="14"/>
      <c r="BL36" s="14" t="e">
        <f ca="1">S36/(0.5*F36+T36)</f>
        <v>#REF!</v>
      </c>
      <c r="BM36" s="14" t="e">
        <f ca="1">INT(MOD(BA36,360)/90)*90</f>
        <v>#REF!</v>
      </c>
      <c r="BN36" s="14" t="e">
        <f ca="1">IF(BM36=0,$BM$13*EXP($BN$13*$BL36)+1-$BM$13,IF(BM36=180,$BM$11*EXP($BN$11*$BL36)+1-$BM$11,$BM$12*EXP($BN$12*$BL36)+1-$BM$12))</f>
        <v>#REF!</v>
      </c>
      <c r="BO36" s="14" t="e">
        <f ca="1">IF(BM36=270,$BM$13*EXP($BN$13*$BL36)+1-$BM$13,IF(BM36=90,$BM$11*EXP($BN$11*$BL36)+1-$BM$11,$BM$12*EXP($BN$12*$BL36)+1-$BM$12))</f>
        <v>#REF!</v>
      </c>
      <c r="BP36" s="14" t="e">
        <f ca="1">BN36+1/2*(BO36-BN36)*(1-COS(2*($C36-$BM36)*$BN$8))</f>
        <v>#REF!</v>
      </c>
      <c r="BQ36" s="14" t="e">
        <f ca="1">IF(BM36=0,$BM$19*EXP($BN$19*$BL36)+1-$BM$19,IF(BM36=180,$BM$17*EXP($BN$17*$BL36)+1-$BM$17,$BM$18*EXP($BN$18*$BL36)+1-$BM$18))</f>
        <v>#REF!</v>
      </c>
      <c r="BR36" s="14" t="e">
        <f ca="1">IF(BM36=270,$BM$19*EXP($BN$19*$BL36)+1-$BM$19,IF(BM36=90,$BM$17*EXP($BN$17*$BL36)+1-$BM$17,$BM$18*EXP($BN$18*$BL36)+1-$BM$18))</f>
        <v>#REF!</v>
      </c>
      <c r="BS36" s="14" t="e">
        <f ca="1">BQ36+1/2*(BR36-BQ36)*(1-COS(2*($C36-$BM36)*$BN$8))</f>
        <v>#REF!</v>
      </c>
      <c r="BT36" s="14" t="e">
        <f ca="1">BP36+1/2*(BS36-BP36)*(1-COS(2*$AZ36*$BN$8))</f>
        <v>#REF!</v>
      </c>
      <c r="BU36" s="14"/>
      <c r="BV36" s="14" t="e">
        <f ca="1">X36/(0.5*G36+Y36)</f>
        <v>#REF!</v>
      </c>
      <c r="BW36" s="14" t="e">
        <f ca="1">INT(MOD(BA36,360)/90)*90</f>
        <v>#REF!</v>
      </c>
      <c r="BX36" s="14" t="e">
        <f ca="1">IF(BW36=0,$BW$13*EXP($BX$13*$BV36)+1-$BW$13,IF(BW36=180,$BW$11*EXP($BX$11*$BV36)+1-$BW$11,$BW$12*EXP($BX$12*$BV36)+1-$BW$12))</f>
        <v>#REF!</v>
      </c>
      <c r="BY36" s="14" t="e">
        <f ca="1">IF(BW36=270,$BW$13*EXP($BX$13*$BV36)+1-$BW$13,IF(BW36=90,$BW$11*EXP($BX$11*$BV36)+1-$BW$11,$BW$12*EXP($BX$12*$BV36)+1-$BW$12))</f>
        <v>#REF!</v>
      </c>
      <c r="BZ36" s="14" t="e">
        <f ca="1">BX36+1/2*(BY36-BX36)*(1-COS(2*($BA36-$BW36)*$BX$8))</f>
        <v>#REF!</v>
      </c>
      <c r="CA36" s="14" t="e">
        <f ca="1">MIN(1,IF(BW36=0,$BW$19*EXP($BX$19*$BV36)+1-$BW$19,IF(BW36=180,$BW$17*EXP($BX$17*$BV36)+1-$BW$17,$BW$18*EXP($BX$18*$BV36)+1-$BW$18)))</f>
        <v>#REF!</v>
      </c>
      <c r="CB36" s="14" t="e">
        <f ca="1">IF(BW36=270,$BW$19*EXP($BX$19*$BV36)+1-$BW$19,IF(BW36=90,$BW$17*EXP($BX$17*$BV36)+1-$BW$17,$BW$18*EXP($BX$18*$BV36)+1-$BW$18))</f>
        <v>#REF!</v>
      </c>
      <c r="CC36" s="14" t="e">
        <f ca="1">CA36+1/2*(CB36-CA36)*(1-COS(2*($BA36-$BW36)*$BX$8))</f>
        <v>#REF!</v>
      </c>
      <c r="CD36" s="14" t="e">
        <f ca="1">BZ36+1/2*(CC36-BZ36)*(1-COS(2*$AZ36*$BX$8))</f>
        <v>#REF!</v>
      </c>
      <c r="CI36" s="15" t="e">
        <f ca="1">D36</f>
        <v>#REF!</v>
      </c>
      <c r="CJ36" s="15" t="e">
        <f ca="1">C36</f>
        <v>#REF!</v>
      </c>
      <c r="CK36" s="14">
        <f>IF(AND(I36=0,J36=0),1,I36/J36)</f>
        <v>1</v>
      </c>
      <c r="CL36" s="14" t="e">
        <f ca="1">INT(MOD(CJ36,360)/90)*90</f>
        <v>#REF!</v>
      </c>
      <c r="CM36" s="14" t="e">
        <f ca="1">IF(CL36=0,$CL$13*EXP($CM$13*$CK36)+1-$CL$13,IF(CL36=180,$CL$11*EXP($CM$11*$CK36)+1-$CL$11,$CL$12*EXP($CM$12*$CK36)+1-$CL$12))</f>
        <v>#REF!</v>
      </c>
      <c r="CN36" s="14" t="e">
        <f ca="1">IF(CL36=270,$CL$13*EXP($CM$13*$CK36)+1-$CL$13,IF(CL36=90,$CL$11*EXP($CM$11*$CK36)+1-$CL$11,$CL$12*EXP($CM$12*$CK36)+1-$CL$12))</f>
        <v>#REF!</v>
      </c>
      <c r="CO36" s="14" t="e">
        <f ca="1">CM36+1/2*(CN36-CM36)*(1-COS(2*($CJ36-$CL36)*$CM$8))</f>
        <v>#REF!</v>
      </c>
      <c r="CP36" s="14" t="e">
        <f ca="1">IF(CL36=0,$CL$19*EXP($CM$19*$CK36)+1-$CL$19,IF(CL36=180,$CL$17*EXP($CM$17*$CK36)+1-$CL$17,$CL$18*EXP($CM$18*$CK36)+1-$CL$18))</f>
        <v>#REF!</v>
      </c>
      <c r="CQ36" s="14" t="e">
        <f ca="1">IF(CL36=270,$CL$19*EXP($CM$19*$CK36)+1-$CL$19,IF(CL36=90,$CL$17*EXP($CM$17*$CK36)+1-$CL$17,$CL$18*EXP($CM$18*$CK36)+1-$CL$18))</f>
        <v>#REF!</v>
      </c>
      <c r="CR36" s="14" t="e">
        <f ca="1">CP36+1/2*(CQ36-CP36)*(1-COS(2*($CJ36-$CL36)*$CM$8))</f>
        <v>#REF!</v>
      </c>
      <c r="CS36" s="14" t="e">
        <f ca="1">IF(OR(ISNUMBER(I36),ISNUMBER(J36)),MAX(CO36+1/2*(CR36-CO36)*(1-COS(2*$CI36*$CM$8)),IF(SIN(RADIANS(D36))&lt;&gt;0,1-$I36/$G36/ABS(SIN(RADIANS(D36))),0)),IF(ISNUMBER(A36),1,#N/A))</f>
        <v>#N/A</v>
      </c>
      <c r="CT36" s="14"/>
      <c r="CU36" s="14" t="e">
        <f ca="1">S36/(0.5*F36+T36)</f>
        <v>#REF!</v>
      </c>
      <c r="CV36" s="14" t="e">
        <f ca="1">INT(MOD(BA36,360)/90)*90</f>
        <v>#REF!</v>
      </c>
      <c r="CW36" s="14" t="e">
        <f ca="1">IF(CV36=0,$CV$13*EXP($CW$13*$CU36)+1-$CV$13,IF(CV36=180,$CV$11*EXP($CW$11*$CU36)+1-$CV$11,$CV$12*EXP($CW$12*$CU36)+1-$CV$12))</f>
        <v>#REF!</v>
      </c>
      <c r="CX36" s="14" t="e">
        <f ca="1">IF(CV36=270,$CV$13*EXP($CW$13*$CU36)+1-$CV$13,IF(CV36=90,$CV$11*EXP($CW$11*$CU36)+1-$CV$11,$CV$12*EXP($CW$12*$CU36)+1-$CV$12))</f>
        <v>#REF!</v>
      </c>
      <c r="CY36" s="14" t="e">
        <f ca="1">CW36+1/2*(CX36-CW36)*(1-COS(2*($CJ36-$CV36)*$CW$8))</f>
        <v>#REF!</v>
      </c>
      <c r="CZ36" s="14" t="e">
        <f ca="1">IF(CV36=0,$CV$19*EXP($CW$19*$CU36)+1-$CV$19,IF(CV36=180,$CV$17*EXP($CW$17*$CU36)+1-$CV$17,$CV$18*EXP($CW$18*$CU36)+1-$CV$18))</f>
        <v>#REF!</v>
      </c>
      <c r="DA36" s="14" t="e">
        <f ca="1">IF(CV36=270,$CV$19*EXP($CW$19*$CU36)+1-$CV$19,IF(CV36=90,$CV$17*EXP($CW$17*$CU36)+1-$CV$17,$CV$18*EXP($CW$18*$CU36)+1-$CV$18))</f>
        <v>#REF!</v>
      </c>
      <c r="DB36" s="14" t="e">
        <f ca="1">CZ36+1/2*(DA36-CZ36)*(1-COS(2*($CJ36-$CV36)*$CW$8))</f>
        <v>#REF!</v>
      </c>
      <c r="DC36" s="14" t="e">
        <f ca="1">IF(OR(ISNUMBER(S36),ISNUMBER(T36)),CY36+1/2*(DB36-CY36)*(1-COS(2*CI36*$CW$8)),IF(ISNUMBER(A36),1,#N/A))</f>
        <v>#N/A</v>
      </c>
      <c r="DD36" s="14"/>
      <c r="DE36" s="14" t="e">
        <f ca="1">X36/(0.5*G36+Y36)</f>
        <v>#REF!</v>
      </c>
      <c r="DF36" s="14" t="e">
        <f ca="1">INT(MOD(CJ36,360)/90)*90</f>
        <v>#REF!</v>
      </c>
      <c r="DG36" s="14" t="e">
        <f ca="1">IF(DF36=0,$DF$13*EXP($DG$13*$DE36)+1-$DF$13,IF(DF36=180,$DF$11*EXP($DG$11*$DE36)+1-$DF$11,$DF$12*EXP($DG$12*$DE36)+1-$DF$12))</f>
        <v>#REF!</v>
      </c>
      <c r="DH36" s="14" t="e">
        <f ca="1">IF(DF36=270,$DF$13*EXP($DG$13*$DE36)+1-$DF$13,IF(DF36=90,$DF$11*EXP($DG$11*$DE36)+1-$DF$11,$DF$12*EXP($DG$12*$DE36)+1-$DF$12))</f>
        <v>#REF!</v>
      </c>
      <c r="DI36" s="14" t="e">
        <f ca="1">DG36+1/2*(DH36-DG36)*(1-COS(2*($CJ36-$DF36)*$DG$8))</f>
        <v>#REF!</v>
      </c>
      <c r="DJ36" s="14" t="e">
        <f ca="1">MIN(1,IF(DF36=0,$DF$19+(1-$DF$19)/(1+$DE36^2)^$DG$19,IF(DF36=180,$DF$17+(1-$DF$17)/(1+$DE36^2)^$DG$17,$DF$18+(1-$DF$18)/(1+$DE36^2)^$DG$18)))</f>
        <v>#REF!</v>
      </c>
      <c r="DK36" s="14" t="e">
        <f ca="1">IF(DF36=270,$DF$19+(1-$DF$19)/(1+$DE36^2)^$DG$19,IF(DF36=90,$DF$17+(1-$DF$17)/(1+$DE36^2)^$DG$17,$DF$18+(1-$DF$18)/(1+$DE36^2)^$DG$18))</f>
        <v>#REF!</v>
      </c>
      <c r="DL36" s="14" t="e">
        <f ca="1">DJ36+1/2*(DK36-DJ36)*(1-COS(2*($CJ36-$DF36)*$DG$8))</f>
        <v>#REF!</v>
      </c>
      <c r="DM36" s="14" t="e">
        <f ca="1">IF(OR(ISNUMBER(X36),ISNUMBER(Y36)),DI36+1/2*(DL36-DI36)*(1-COS(2*$CI36*$DG$8)),IF(ISNUMBER(A36),1,#N/A))</f>
        <v>#N/A</v>
      </c>
      <c r="DN36" s="14" t="s">
        <v>2</v>
      </c>
      <c r="DO36" s="14" t="s">
        <v>1</v>
      </c>
      <c r="DP36" s="14">
        <v>17</v>
      </c>
      <c r="DQ36" s="14" t="s">
        <v>0</v>
      </c>
      <c r="DR36" s="14">
        <v>23</v>
      </c>
      <c r="DS36" s="14" t="s">
        <v>0</v>
      </c>
      <c r="DT36" s="14">
        <v>23</v>
      </c>
      <c r="DU36" s="14" t="s">
        <v>0</v>
      </c>
      <c r="DV36" s="14">
        <v>23</v>
      </c>
      <c r="DW36" s="14" t="s">
        <v>0</v>
      </c>
      <c r="DX36" s="14">
        <v>23</v>
      </c>
      <c r="DY36" s="14"/>
      <c r="DZ36" s="14" t="e">
        <f ca="1">IF($DR$20=LEFT($DO$21,4),DO36,IF($DR$20=LEFT($DQ$21,4),DQ36,IF($DR$20=LEFT($DS$21,4),DS36,IF($DR$20=LEFT($DU$21,5),DU36,IF($DR$20=LEFT($DW$21,4),DW36,"")))))</f>
        <v>#REF!</v>
      </c>
      <c r="EA36" s="14" t="e">
        <f ca="1">IF($DR$20=LEFT($DO$21,4),DP36,IF($DR$20=LEFT($DQ$21,4),DR36,IF($DR$20=LEFT($DT$21,4),DT36,IF($DR$20=LEFT($DV$21,5),DV36,IF($DR$20=LEFT($DX$21,4),DX36,"")))))</f>
        <v>#REF!</v>
      </c>
    </row>
    <row r="37" spans="1:131" s="1" customFormat="1">
      <c r="A37" s="33" t="e">
        <f ca="1">INDIRECT("Shading!"&amp;$DZ$24&amp;$EA$24+ROW(A37)-23)</f>
        <v>#REF!</v>
      </c>
      <c r="B37" s="34" t="e">
        <f ca="1">INDIRECT("Shading!"&amp;$DZ$25&amp;$EA$25+ROW(B37)-23)</f>
        <v>#REF!</v>
      </c>
      <c r="C37" s="33" t="e">
        <f ca="1">INDIRECT("Shading!"&amp;$DZ$26&amp;$EA$26+ROW(C37)-23)</f>
        <v>#REF!</v>
      </c>
      <c r="D37" s="33" t="e">
        <f ca="1">INDIRECT("Shading!"&amp;$DZ$27&amp;$EA$27+ROW(D37)-23)</f>
        <v>#REF!</v>
      </c>
      <c r="E37" s="32" t="e">
        <f ca="1">INDIRECT("Shading!"&amp;$DZ$28&amp;$EA$28+ROW(E37)-23)</f>
        <v>#REF!</v>
      </c>
      <c r="F37" s="31" t="e">
        <f ca="1">INDIRECT("Shading!"&amp;$DZ$29&amp;$EA$29+ROW(F37)-23)</f>
        <v>#REF!</v>
      </c>
      <c r="G37" s="31" t="e">
        <f ca="1">INDIRECT("Shading!"&amp;$DZ$30&amp;$EA$30+ROW(G37)-23)</f>
        <v>#REF!</v>
      </c>
      <c r="H37" s="30" t="e">
        <f ca="1">INDIRECT("Shading!"&amp;$DZ$31&amp;$EA$31+ROW(H37)-23)</f>
        <v>#REF!</v>
      </c>
      <c r="I37" s="23"/>
      <c r="J37" s="23"/>
      <c r="K37" s="24"/>
      <c r="L37" s="19"/>
      <c r="M37" s="19"/>
      <c r="N37" s="25">
        <f ca="1">IF(AND(ISNUMBER(I37),ISNUMBER(J37),ISNUMBER(K37),ISNUMBER(L37),ISNUMBER(INDIRECT("Shading!"&amp;$DZ$33&amp;$EA$33+ROW(N37)-23))),INDIRECT("Shading!"&amp;$DZ$33&amp;$EA$33+ROW(N37)-23),1)</f>
        <v>1</v>
      </c>
      <c r="O37" s="25">
        <f ca="1">IF(AND(ISNUMBER(I37),ISNUMBER(J37),ISNUMBER(K37),ISNUMBER(L37),ISNUMBER(INDIRECT("Shading!"&amp;$DZ$34&amp;$EA$34+ROW(N37)-23))),INDIRECT("Shading!"&amp;$DZ$34&amp;$EA$34+ROW(O37)-23),1)</f>
        <v>1</v>
      </c>
      <c r="P37" s="18">
        <f ca="1">IF(AND(ISNUMBER(I37),ISNUMBER(J37),ISNUMBER(K37),ISNUMBER(L37),ISNUMBER(N37)),1-(N37-BJ37)*(K37/IF(OR(E37="East",E37="West"),45,90)*(1-L37)/N37),1)</f>
        <v>1</v>
      </c>
      <c r="Q37" s="17">
        <f ca="1">IF(AND(ISNUMBER(I37),ISNUMBER(J37),ISNUMBER(K37),ISNUMBER(M37),ISNUMBER(O37)),1-(O37-CS37)*(K37/IF(OR(E37="East",E37="West"),45,90)*(1-M37)/O37),1)</f>
        <v>1</v>
      </c>
      <c r="R37" s="32" t="str">
        <f ca="1">IF(OR(P37&gt;1,Q37&gt;1),"Horizon shading ","")</f>
        <v/>
      </c>
      <c r="S37" s="29"/>
      <c r="T37" s="28"/>
      <c r="U37" s="39">
        <f>IF(AND(ISNUMBER(S37),ISNUMBER(T37)),1-0.5*(1-BT37),1)</f>
        <v>1</v>
      </c>
      <c r="V37" s="38">
        <f>IF(AND(ISNUMBER(S37),ISNUMBER(T37)),1-0.5*(1-DC37),1)</f>
        <v>1</v>
      </c>
      <c r="W37" s="215" t="str">
        <f>IF(OR(U37&gt;1,V37&gt;1),"Reveal shading ","")</f>
        <v/>
      </c>
      <c r="X37" s="23"/>
      <c r="Y37" s="23"/>
      <c r="Z37" s="19"/>
      <c r="AA37" s="19"/>
      <c r="AB37" s="25">
        <f ca="1">IF(AND(ISNUMBER(X37),ISNUMBER(Y37),ISNUMBER(Z37),ISNUMBER(INDIRECT("Shading!"&amp;$DZ$35&amp;$EA$35+ROW(N37)-23))),INDIRECT("Shading!"&amp;$DZ$35&amp;$EA$35+ROW(N37)-23),1)</f>
        <v>1</v>
      </c>
      <c r="AC37" s="25">
        <f ca="1">IF(AND(ISNUMBER(X37),ISNUMBER(Y37),ISNUMBER(AA37),ISNUMBER(INDIRECT("Shading!"&amp;$DZ$36&amp;$EA$36+ROW(N37)-23))),INDIRECT("Shading!"&amp;$DZ$36&amp;$EA$36+ROW(O37)-23),1)</f>
        <v>1</v>
      </c>
      <c r="AD37" s="18">
        <f ca="1">IF(AND(ISNUMBER(X37),ISNUMBER(Y37),ISNUMBER(Z37),ISNUMBER(AB37)),1-(AB37-CD37)/AB37*(1-Z37),1)</f>
        <v>1</v>
      </c>
      <c r="AE37" s="17">
        <f ca="1">IF(AND(ISNUMBER(X37),ISNUMBER(Y37),ISNUMBER(AA37),ISNUMBER(AC37)),1-(AC37-DM37)/AC37*(1-AA37),1)</f>
        <v>1</v>
      </c>
      <c r="AF37" s="215" t="str">
        <f ca="1">IF(OR(AD37&gt;1,AE37&gt;1),"Overhang shading ","")</f>
        <v/>
      </c>
      <c r="AG37" s="24"/>
      <c r="AH37" s="24"/>
      <c r="AI37" s="23"/>
      <c r="AJ37" s="37">
        <f>IF(AND(ISNUMBER($AI$19),ISNUMBER(AG37)),$F37*$AI$19/1000*$AG37,0)</f>
        <v>0</v>
      </c>
      <c r="AK37" s="36">
        <f>IF(AND(ISNUMBER($AI$19),ISNUMBER(AH37)),IF(ISNUMBER($AI37),$AI37,$G37)*$AI$19/1000*$AH37,0)</f>
        <v>0</v>
      </c>
      <c r="AL37" s="35">
        <f>IF(OR(AJ37&gt;0,AK37&gt;0),1-(AJ37+AK37)/H37*$AI$18,1)</f>
        <v>1</v>
      </c>
      <c r="AM37" s="215" t="str">
        <f>IF(AL37&gt;1,"Glazing bars/juliet balcony shading ","")</f>
        <v/>
      </c>
      <c r="AN37" s="19"/>
      <c r="AO37" s="19"/>
      <c r="AP37" s="18" t="str">
        <f ca="1">IF(OR(P37*U37*AD37*AL37*IF(ISNUMBER(AN37),AN37,1)&gt;=1,P37*U37*AD37*AL37*IF(ISNUMBER(AN37),AN37,1)=0),"",P37*U37*AD37*AL37*IF(ISNUMBER(AN37),AN37,1))</f>
        <v/>
      </c>
      <c r="AQ37" s="17" t="str">
        <f ca="1">IF(OR(Q37*V37*AE37*AL37*IF(ISNUMBER(AO37),AO37,1)&gt;=1,Q37*V37*AE37*AL37*IF(ISNUMBER(AO37),AO37,1)=0),"",Q37*V37*AE37*AL37*IF(ISNUMBER(AO37),AO37,1))</f>
        <v/>
      </c>
      <c r="AR37" s="16" t="str">
        <f ca="1">'Additional Shading 424'!$AP37</f>
        <v/>
      </c>
      <c r="AS37" s="16" t="str">
        <f ca="1">'Additional Shading 424'!$AQ37</f>
        <v/>
      </c>
      <c r="AZ37" s="15" t="e">
        <f ca="1">D37</f>
        <v>#REF!</v>
      </c>
      <c r="BA37" s="15" t="e">
        <f ca="1">C37</f>
        <v>#REF!</v>
      </c>
      <c r="BB37" s="14">
        <f>IF(AND(I37=0,J37=0),1,I37/J37)</f>
        <v>1</v>
      </c>
      <c r="BC37" s="14" t="e">
        <f ca="1">INT(MOD(BA37,360)/90)*90</f>
        <v>#REF!</v>
      </c>
      <c r="BD37" s="14" t="e">
        <f ca="1">IF(BC37=0,$BC$13+(1-$BC$13)/(1+$BB37^2)^$BD$13,IF(BC37=180,$BC$11+(1-$BC$11)/(1+$BB37^2)^$BD$11,$BC$12+(1-$BC$12)/(1+$BB37^2)^$BD$12))</f>
        <v>#REF!</v>
      </c>
      <c r="BE37" s="14" t="e">
        <f ca="1">IF(BC37=270,$BC$13+(1-$BC$13)/(1+$BB37^2)^$BD$13,IF(BC37=90,$BC$11+(1-$BC$11)/(1+$BB37^2)^$BD$11,$BC$12+(1-$BC$12)/(1+$BB37^2)^$BD$12))</f>
        <v>#REF!</v>
      </c>
      <c r="BF37" s="14" t="e">
        <f ca="1">BD37+1/2*(BE37-BD37)*(1-COS(2*($BA37-$BC37)*$BD$8))</f>
        <v>#REF!</v>
      </c>
      <c r="BG37" s="14" t="e">
        <f ca="1">IF(BC37=0,$BC$19*EXP($BD$19*$BB37)+1-$BC$19,IF(BC37=180,$BC$17+(1-$BC$17)/(1+$BB37^2)^$BD$17,$BC$18*EXP($BD$18*$BB37)+1-$BC$18))</f>
        <v>#REF!</v>
      </c>
      <c r="BH37" s="14" t="e">
        <f ca="1">IF(BC37=270,$BC$19*EXP($BD$19*$BB37)+1-$BC$19,IF(BC37=90,$BC$17+(1-$BC$17)/(1+$BB37^2)^$BD$17,$BC$18*EXP($BD$18*$BB37)+1-$BC$18))</f>
        <v>#REF!</v>
      </c>
      <c r="BI37" s="14" t="e">
        <f ca="1">BG37+1/2*(BH37-BG37)*(1-COS(2*($BA37-$BC37)*$BD$8))</f>
        <v>#REF!</v>
      </c>
      <c r="BJ37" s="14" t="e">
        <f ca="1">IF(OR(ISNUMBER(I37),ISNUMBER(J37)),MAX(BF37+1/2*(BI37-BF37)*(1-COS(2*$AZ37*$BD$8)),IF(SIN(RADIANS(D37))&lt;&gt;0,1-$I37/$G37/ABS(SIN(RADIANS(D37))),0)),IF(ISNUMBER(A37),1,#N/A))</f>
        <v>#N/A</v>
      </c>
      <c r="BK37" s="14"/>
      <c r="BL37" s="14" t="e">
        <f ca="1">S37/(0.5*F37+T37)</f>
        <v>#REF!</v>
      </c>
      <c r="BM37" s="14" t="e">
        <f ca="1">INT(MOD(BA37,360)/90)*90</f>
        <v>#REF!</v>
      </c>
      <c r="BN37" s="14" t="e">
        <f ca="1">IF(BM37=0,$BM$13*EXP($BN$13*$BL37)+1-$BM$13,IF(BM37=180,$BM$11*EXP($BN$11*$BL37)+1-$BM$11,$BM$12*EXP($BN$12*$BL37)+1-$BM$12))</f>
        <v>#REF!</v>
      </c>
      <c r="BO37" s="14" t="e">
        <f ca="1">IF(BM37=270,$BM$13*EXP($BN$13*$BL37)+1-$BM$13,IF(BM37=90,$BM$11*EXP($BN$11*$BL37)+1-$BM$11,$BM$12*EXP($BN$12*$BL37)+1-$BM$12))</f>
        <v>#REF!</v>
      </c>
      <c r="BP37" s="14" t="e">
        <f ca="1">BN37+1/2*(BO37-BN37)*(1-COS(2*($C37-$BM37)*$BN$8))</f>
        <v>#REF!</v>
      </c>
      <c r="BQ37" s="14" t="e">
        <f ca="1">IF(BM37=0,$BM$19*EXP($BN$19*$BL37)+1-$BM$19,IF(BM37=180,$BM$17*EXP($BN$17*$BL37)+1-$BM$17,$BM$18*EXP($BN$18*$BL37)+1-$BM$18))</f>
        <v>#REF!</v>
      </c>
      <c r="BR37" s="14" t="e">
        <f ca="1">IF(BM37=270,$BM$19*EXP($BN$19*$BL37)+1-$BM$19,IF(BM37=90,$BM$17*EXP($BN$17*$BL37)+1-$BM$17,$BM$18*EXP($BN$18*$BL37)+1-$BM$18))</f>
        <v>#REF!</v>
      </c>
      <c r="BS37" s="14" t="e">
        <f ca="1">BQ37+1/2*(BR37-BQ37)*(1-COS(2*($C37-$BM37)*$BN$8))</f>
        <v>#REF!</v>
      </c>
      <c r="BT37" s="14" t="e">
        <f ca="1">BP37+1/2*(BS37-BP37)*(1-COS(2*$AZ37*$BN$8))</f>
        <v>#REF!</v>
      </c>
      <c r="BU37" s="14"/>
      <c r="BV37" s="14" t="e">
        <f ca="1">X37/(0.5*G37+Y37)</f>
        <v>#REF!</v>
      </c>
      <c r="BW37" s="14" t="e">
        <f ca="1">INT(MOD(BA37,360)/90)*90</f>
        <v>#REF!</v>
      </c>
      <c r="BX37" s="14" t="e">
        <f ca="1">IF(BW37=0,$BW$13*EXP($BX$13*$BV37)+1-$BW$13,IF(BW37=180,$BW$11*EXP($BX$11*$BV37)+1-$BW$11,$BW$12*EXP($BX$12*$BV37)+1-$BW$12))</f>
        <v>#REF!</v>
      </c>
      <c r="BY37" s="14" t="e">
        <f ca="1">IF(BW37=270,$BW$13*EXP($BX$13*$BV37)+1-$BW$13,IF(BW37=90,$BW$11*EXP($BX$11*$BV37)+1-$BW$11,$BW$12*EXP($BX$12*$BV37)+1-$BW$12))</f>
        <v>#REF!</v>
      </c>
      <c r="BZ37" s="14" t="e">
        <f ca="1">BX37+1/2*(BY37-BX37)*(1-COS(2*($BA37-$BW37)*$BX$8))</f>
        <v>#REF!</v>
      </c>
      <c r="CA37" s="14" t="e">
        <f ca="1">MIN(1,IF(BW37=0,$BW$19*EXP($BX$19*$BV37)+1-$BW$19,IF(BW37=180,$BW$17*EXP($BX$17*$BV37)+1-$BW$17,$BW$18*EXP($BX$18*$BV37)+1-$BW$18)))</f>
        <v>#REF!</v>
      </c>
      <c r="CB37" s="14" t="e">
        <f ca="1">IF(BW37=270,$BW$19*EXP($BX$19*$BV37)+1-$BW$19,IF(BW37=90,$BW$17*EXP($BX$17*$BV37)+1-$BW$17,$BW$18*EXP($BX$18*$BV37)+1-$BW$18))</f>
        <v>#REF!</v>
      </c>
      <c r="CC37" s="14" t="e">
        <f ca="1">CA37+1/2*(CB37-CA37)*(1-COS(2*($BA37-$BW37)*$BX$8))</f>
        <v>#REF!</v>
      </c>
      <c r="CD37" s="14" t="e">
        <f ca="1">BZ37+1/2*(CC37-BZ37)*(1-COS(2*$AZ37*$BX$8))</f>
        <v>#REF!</v>
      </c>
      <c r="CI37" s="15" t="e">
        <f ca="1">D37</f>
        <v>#REF!</v>
      </c>
      <c r="CJ37" s="15" t="e">
        <f ca="1">C37</f>
        <v>#REF!</v>
      </c>
      <c r="CK37" s="14">
        <f>IF(AND(I37=0,J37=0),1,I37/J37)</f>
        <v>1</v>
      </c>
      <c r="CL37" s="14" t="e">
        <f ca="1">INT(MOD(CJ37,360)/90)*90</f>
        <v>#REF!</v>
      </c>
      <c r="CM37" s="14" t="e">
        <f ca="1">IF(CL37=0,$CL$13*EXP($CM$13*$CK37)+1-$CL$13,IF(CL37=180,$CL$11*EXP($CM$11*$CK37)+1-$CL$11,$CL$12*EXP($CM$12*$CK37)+1-$CL$12))</f>
        <v>#REF!</v>
      </c>
      <c r="CN37" s="14" t="e">
        <f ca="1">IF(CL37=270,$CL$13*EXP($CM$13*$CK37)+1-$CL$13,IF(CL37=90,$CL$11*EXP($CM$11*$CK37)+1-$CL$11,$CL$12*EXP($CM$12*$CK37)+1-$CL$12))</f>
        <v>#REF!</v>
      </c>
      <c r="CO37" s="14" t="e">
        <f ca="1">CM37+1/2*(CN37-CM37)*(1-COS(2*($CJ37-$CL37)*$CM$8))</f>
        <v>#REF!</v>
      </c>
      <c r="CP37" s="14" t="e">
        <f ca="1">IF(CL37=0,$CL$19*EXP($CM$19*$CK37)+1-$CL$19,IF(CL37=180,$CL$17*EXP($CM$17*$CK37)+1-$CL$17,$CL$18*EXP($CM$18*$CK37)+1-$CL$18))</f>
        <v>#REF!</v>
      </c>
      <c r="CQ37" s="14" t="e">
        <f ca="1">IF(CL37=270,$CL$19*EXP($CM$19*$CK37)+1-$CL$19,IF(CL37=90,$CL$17*EXP($CM$17*$CK37)+1-$CL$17,$CL$18*EXP($CM$18*$CK37)+1-$CL$18))</f>
        <v>#REF!</v>
      </c>
      <c r="CR37" s="14" t="e">
        <f ca="1">CP37+1/2*(CQ37-CP37)*(1-COS(2*($CJ37-$CL37)*$CM$8))</f>
        <v>#REF!</v>
      </c>
      <c r="CS37" s="14" t="e">
        <f ca="1">IF(OR(ISNUMBER(I37),ISNUMBER(J37)),MAX(CO37+1/2*(CR37-CO37)*(1-COS(2*$CI37*$CM$8)),IF(SIN(RADIANS(D37))&lt;&gt;0,1-$I37/$G37/ABS(SIN(RADIANS(D37))),0)),IF(ISNUMBER(A37),1,#N/A))</f>
        <v>#N/A</v>
      </c>
      <c r="CT37" s="14"/>
      <c r="CU37" s="14" t="e">
        <f ca="1">S37/(0.5*F37+T37)</f>
        <v>#REF!</v>
      </c>
      <c r="CV37" s="14" t="e">
        <f ca="1">INT(MOD(BA37,360)/90)*90</f>
        <v>#REF!</v>
      </c>
      <c r="CW37" s="14" t="e">
        <f ca="1">IF(CV37=0,$CV$13*EXP($CW$13*$CU37)+1-$CV$13,IF(CV37=180,$CV$11*EXP($CW$11*$CU37)+1-$CV$11,$CV$12*EXP($CW$12*$CU37)+1-$CV$12))</f>
        <v>#REF!</v>
      </c>
      <c r="CX37" s="14" t="e">
        <f ca="1">IF(CV37=270,$CV$13*EXP($CW$13*$CU37)+1-$CV$13,IF(CV37=90,$CV$11*EXP($CW$11*$CU37)+1-$CV$11,$CV$12*EXP($CW$12*$CU37)+1-$CV$12))</f>
        <v>#REF!</v>
      </c>
      <c r="CY37" s="14" t="e">
        <f ca="1">CW37+1/2*(CX37-CW37)*(1-COS(2*($CJ37-$CV37)*$CW$8))</f>
        <v>#REF!</v>
      </c>
      <c r="CZ37" s="14" t="e">
        <f ca="1">IF(CV37=0,$CV$19*EXP($CW$19*$CU37)+1-$CV$19,IF(CV37=180,$CV$17*EXP($CW$17*$CU37)+1-$CV$17,$CV$18*EXP($CW$18*$CU37)+1-$CV$18))</f>
        <v>#REF!</v>
      </c>
      <c r="DA37" s="14" t="e">
        <f ca="1">IF(CV37=270,$CV$19*EXP($CW$19*$CU37)+1-$CV$19,IF(CV37=90,$CV$17*EXP($CW$17*$CU37)+1-$CV$17,$CV$18*EXP($CW$18*$CU37)+1-$CV$18))</f>
        <v>#REF!</v>
      </c>
      <c r="DB37" s="14" t="e">
        <f ca="1">CZ37+1/2*(DA37-CZ37)*(1-COS(2*($CJ37-$CV37)*$CW$8))</f>
        <v>#REF!</v>
      </c>
      <c r="DC37" s="14" t="e">
        <f ca="1">IF(OR(ISNUMBER(S37),ISNUMBER(T37)),CY37+1/2*(DB37-CY37)*(1-COS(2*CI37*$CW$8)),IF(ISNUMBER(A37),1,#N/A))</f>
        <v>#N/A</v>
      </c>
      <c r="DD37" s="14"/>
      <c r="DE37" s="14" t="e">
        <f ca="1">X37/(0.5*G37+Y37)</f>
        <v>#REF!</v>
      </c>
      <c r="DF37" s="14" t="e">
        <f ca="1">INT(MOD(CJ37,360)/90)*90</f>
        <v>#REF!</v>
      </c>
      <c r="DG37" s="14" t="e">
        <f ca="1">IF(DF37=0,$DF$13*EXP($DG$13*$DE37)+1-$DF$13,IF(DF37=180,$DF$11*EXP($DG$11*$DE37)+1-$DF$11,$DF$12*EXP($DG$12*$DE37)+1-$DF$12))</f>
        <v>#REF!</v>
      </c>
      <c r="DH37" s="14" t="e">
        <f ca="1">IF(DF37=270,$DF$13*EXP($DG$13*$DE37)+1-$DF$13,IF(DF37=90,$DF$11*EXP($DG$11*$DE37)+1-$DF$11,$DF$12*EXP($DG$12*$DE37)+1-$DF$12))</f>
        <v>#REF!</v>
      </c>
      <c r="DI37" s="14" t="e">
        <f ca="1">DG37+1/2*(DH37-DG37)*(1-COS(2*($CJ37-$DF37)*$DG$8))</f>
        <v>#REF!</v>
      </c>
      <c r="DJ37" s="14" t="e">
        <f ca="1">MIN(1,IF(DF37=0,$DF$19+(1-$DF$19)/(1+$DE37^2)^$DG$19,IF(DF37=180,$DF$17+(1-$DF$17)/(1+$DE37^2)^$DG$17,$DF$18+(1-$DF$18)/(1+$DE37^2)^$DG$18)))</f>
        <v>#REF!</v>
      </c>
      <c r="DK37" s="14" t="e">
        <f ca="1">IF(DF37=270,$DF$19+(1-$DF$19)/(1+$DE37^2)^$DG$19,IF(DF37=90,$DF$17+(1-$DF$17)/(1+$DE37^2)^$DG$17,$DF$18+(1-$DF$18)/(1+$DE37^2)^$DG$18))</f>
        <v>#REF!</v>
      </c>
      <c r="DL37" s="14" t="e">
        <f ca="1">DJ37+1/2*(DK37-DJ37)*(1-COS(2*($CJ37-$DF37)*$DG$8))</f>
        <v>#REF!</v>
      </c>
      <c r="DM37" s="14" t="e">
        <f ca="1">IF(OR(ISNUMBER(X37),ISNUMBER(Y37)),DI37+1/2*(DL37-DI37)*(1-COS(2*$CI37*$DG$8)),IF(ISNUMBER(A37),1,#N/A))</f>
        <v>#N/A</v>
      </c>
      <c r="DN37" s="14"/>
      <c r="DO37" s="14"/>
      <c r="DP37" s="14">
        <v>17</v>
      </c>
      <c r="DQ37" s="14"/>
      <c r="DR37" s="14">
        <v>23</v>
      </c>
      <c r="DS37" s="14"/>
      <c r="DT37" s="14">
        <v>23</v>
      </c>
      <c r="DU37" s="14"/>
      <c r="DV37" s="14">
        <v>23</v>
      </c>
      <c r="DW37" s="14"/>
      <c r="DX37" s="14">
        <v>23</v>
      </c>
      <c r="DY37" s="14"/>
      <c r="DZ37" s="14"/>
      <c r="EA37" s="14" t="e">
        <f ca="1">IF($DR$20=LEFT($DO$21,4),DP37,IF($DR$20=LEFT($DQ$21,4),DR37,IF($DR$20=LEFT($DT$21,4),DT37,IF($DR$20=LEFT($DV$21,5),DV37,IF($DR$20=LEFT($DX$21,4),DX37,"")))))</f>
        <v>#REF!</v>
      </c>
    </row>
    <row r="38" spans="1:131" s="1" customFormat="1">
      <c r="A38" s="33" t="e">
        <f ca="1">INDIRECT("Shading!"&amp;$DZ$24&amp;$EA$24+ROW(A38)-23)</f>
        <v>#REF!</v>
      </c>
      <c r="B38" s="34" t="e">
        <f ca="1">INDIRECT("Shading!"&amp;$DZ$25&amp;$EA$25+ROW(B38)-23)</f>
        <v>#REF!</v>
      </c>
      <c r="C38" s="33" t="e">
        <f ca="1">INDIRECT("Shading!"&amp;$DZ$26&amp;$EA$26+ROW(C38)-23)</f>
        <v>#REF!</v>
      </c>
      <c r="D38" s="33" t="e">
        <f ca="1">INDIRECT("Shading!"&amp;$DZ$27&amp;$EA$27+ROW(D38)-23)</f>
        <v>#REF!</v>
      </c>
      <c r="E38" s="32" t="e">
        <f ca="1">INDIRECT("Shading!"&amp;$DZ$28&amp;$EA$28+ROW(E38)-23)</f>
        <v>#REF!</v>
      </c>
      <c r="F38" s="31" t="e">
        <f ca="1">INDIRECT("Shading!"&amp;$DZ$29&amp;$EA$29+ROW(F38)-23)</f>
        <v>#REF!</v>
      </c>
      <c r="G38" s="31" t="e">
        <f ca="1">INDIRECT("Shading!"&amp;$DZ$30&amp;$EA$30+ROW(G38)-23)</f>
        <v>#REF!</v>
      </c>
      <c r="H38" s="30" t="e">
        <f ca="1">INDIRECT("Shading!"&amp;$DZ$31&amp;$EA$31+ROW(H38)-23)</f>
        <v>#REF!</v>
      </c>
      <c r="I38" s="23"/>
      <c r="J38" s="23"/>
      <c r="K38" s="24"/>
      <c r="L38" s="19"/>
      <c r="M38" s="19"/>
      <c r="N38" s="25">
        <f ca="1">IF(AND(ISNUMBER(I38),ISNUMBER(J38),ISNUMBER(K38),ISNUMBER(L38),ISNUMBER(INDIRECT("Shading!"&amp;$DZ$33&amp;$EA$33+ROW(N38)-23))),INDIRECT("Shading!"&amp;$DZ$33&amp;$EA$33+ROW(N38)-23),1)</f>
        <v>1</v>
      </c>
      <c r="O38" s="25">
        <f ca="1">IF(AND(ISNUMBER(I38),ISNUMBER(J38),ISNUMBER(K38),ISNUMBER(L38),ISNUMBER(INDIRECT("Shading!"&amp;$DZ$34&amp;$EA$34+ROW(N38)-23))),INDIRECT("Shading!"&amp;$DZ$34&amp;$EA$34+ROW(O38)-23),1)</f>
        <v>1</v>
      </c>
      <c r="P38" s="18">
        <f ca="1">IF(AND(ISNUMBER(I38),ISNUMBER(J38),ISNUMBER(K38),ISNUMBER(L38),ISNUMBER(N38)),1-(N38-BJ38)*(K38/IF(OR(E38="East",E38="West"),45,90)*(1-L38)/N38),1)</f>
        <v>1</v>
      </c>
      <c r="Q38" s="17">
        <f ca="1">IF(AND(ISNUMBER(I38),ISNUMBER(J38),ISNUMBER(K38),ISNUMBER(M38),ISNUMBER(O38)),1-(O38-CS38)*(K38/IF(OR(E38="East",E38="West"),45,90)*(1-M38)/O38),1)</f>
        <v>1</v>
      </c>
      <c r="R38" s="32" t="str">
        <f ca="1">IF(OR(P38&gt;1,Q38&gt;1),"Horizon shading ","")</f>
        <v/>
      </c>
      <c r="S38" s="29"/>
      <c r="T38" s="28"/>
      <c r="U38" s="39">
        <f>IF(AND(ISNUMBER(S38),ISNUMBER(T38)),1-0.5*(1-BT38),1)</f>
        <v>1</v>
      </c>
      <c r="V38" s="38">
        <f>IF(AND(ISNUMBER(S38),ISNUMBER(T38)),1-0.5*(1-DC38),1)</f>
        <v>1</v>
      </c>
      <c r="W38" s="215" t="str">
        <f>IF(OR(U38&gt;1,V38&gt;1),"Reveal shading ","")</f>
        <v/>
      </c>
      <c r="X38" s="23"/>
      <c r="Y38" s="23"/>
      <c r="Z38" s="19"/>
      <c r="AA38" s="19"/>
      <c r="AB38" s="25">
        <f ca="1">IF(AND(ISNUMBER(X38),ISNUMBER(Y38),ISNUMBER(Z38),ISNUMBER(INDIRECT("Shading!"&amp;$DZ$35&amp;$EA$35+ROW(N38)-23))),INDIRECT("Shading!"&amp;$DZ$35&amp;$EA$35+ROW(N38)-23),1)</f>
        <v>1</v>
      </c>
      <c r="AC38" s="25">
        <f ca="1">IF(AND(ISNUMBER(X38),ISNUMBER(Y38),ISNUMBER(AA38),ISNUMBER(INDIRECT("Shading!"&amp;$DZ$36&amp;$EA$36+ROW(N38)-23))),INDIRECT("Shading!"&amp;$DZ$36&amp;$EA$36+ROW(O38)-23),1)</f>
        <v>1</v>
      </c>
      <c r="AD38" s="18">
        <f ca="1">IF(AND(ISNUMBER(X38),ISNUMBER(Y38),ISNUMBER(Z38),ISNUMBER(AB38)),1-(AB38-CD38)/AB38*(1-Z38),1)</f>
        <v>1</v>
      </c>
      <c r="AE38" s="17">
        <f ca="1">IF(AND(ISNUMBER(X38),ISNUMBER(Y38),ISNUMBER(AA38),ISNUMBER(AC38)),1-(AC38-DM38)/AC38*(1-AA38),1)</f>
        <v>1</v>
      </c>
      <c r="AF38" s="215" t="str">
        <f ca="1">IF(OR(AD38&gt;1,AE38&gt;1),"Overhang shading ","")</f>
        <v/>
      </c>
      <c r="AG38" s="24"/>
      <c r="AH38" s="24"/>
      <c r="AI38" s="23"/>
      <c r="AJ38" s="37">
        <f>IF(AND(ISNUMBER($AI$19),ISNUMBER(AG38)),$F38*$AI$19/1000*$AG38,0)</f>
        <v>0</v>
      </c>
      <c r="AK38" s="36">
        <f>IF(AND(ISNUMBER($AI$19),ISNUMBER(AH38)),IF(ISNUMBER($AI38),$AI38,$G38)*$AI$19/1000*$AH38,0)</f>
        <v>0</v>
      </c>
      <c r="AL38" s="35">
        <f>IF(OR(AJ38&gt;0,AK38&gt;0),1-(AJ38+AK38)/H38*$AI$18,1)</f>
        <v>1</v>
      </c>
      <c r="AM38" s="215" t="str">
        <f>IF(AL38&gt;1,"Glazing bars/juliet balcony shading ","")</f>
        <v/>
      </c>
      <c r="AN38" s="19"/>
      <c r="AO38" s="19"/>
      <c r="AP38" s="18" t="str">
        <f ca="1">IF(OR(P38*U38*AD38*AL38*IF(ISNUMBER(AN38),AN38,1)&gt;=1,P38*U38*AD38*AL38*IF(ISNUMBER(AN38),AN38,1)=0),"",P38*U38*AD38*AL38*IF(ISNUMBER(AN38),AN38,1))</f>
        <v/>
      </c>
      <c r="AQ38" s="17" t="str">
        <f ca="1">IF(OR(Q38*V38*AE38*AL38*IF(ISNUMBER(AO38),AO38,1)&gt;=1,Q38*V38*AE38*AL38*IF(ISNUMBER(AO38),AO38,1)=0),"",Q38*V38*AE38*AL38*IF(ISNUMBER(AO38),AO38,1))</f>
        <v/>
      </c>
      <c r="AR38" s="16" t="str">
        <f ca="1">'Additional Shading 424'!$AP38</f>
        <v/>
      </c>
      <c r="AS38" s="16" t="str">
        <f ca="1">'Additional Shading 424'!$AQ38</f>
        <v/>
      </c>
      <c r="AZ38" s="15" t="e">
        <f ca="1">D38</f>
        <v>#REF!</v>
      </c>
      <c r="BA38" s="15" t="e">
        <f ca="1">C38</f>
        <v>#REF!</v>
      </c>
      <c r="BB38" s="14">
        <f>IF(AND(I38=0,J38=0),1,I38/J38)</f>
        <v>1</v>
      </c>
      <c r="BC38" s="14" t="e">
        <f ca="1">INT(MOD(BA38,360)/90)*90</f>
        <v>#REF!</v>
      </c>
      <c r="BD38" s="14" t="e">
        <f ca="1">IF(BC38=0,$BC$13+(1-$BC$13)/(1+$BB38^2)^$BD$13,IF(BC38=180,$BC$11+(1-$BC$11)/(1+$BB38^2)^$BD$11,$BC$12+(1-$BC$12)/(1+$BB38^2)^$BD$12))</f>
        <v>#REF!</v>
      </c>
      <c r="BE38" s="14" t="e">
        <f ca="1">IF(BC38=270,$BC$13+(1-$BC$13)/(1+$BB38^2)^$BD$13,IF(BC38=90,$BC$11+(1-$BC$11)/(1+$BB38^2)^$BD$11,$BC$12+(1-$BC$12)/(1+$BB38^2)^$BD$12))</f>
        <v>#REF!</v>
      </c>
      <c r="BF38" s="14" t="e">
        <f ca="1">BD38+1/2*(BE38-BD38)*(1-COS(2*($BA38-$BC38)*$BD$8))</f>
        <v>#REF!</v>
      </c>
      <c r="BG38" s="14" t="e">
        <f ca="1">IF(BC38=0,$BC$19*EXP($BD$19*$BB38)+1-$BC$19,IF(BC38=180,$BC$17+(1-$BC$17)/(1+$BB38^2)^$BD$17,$BC$18*EXP($BD$18*$BB38)+1-$BC$18))</f>
        <v>#REF!</v>
      </c>
      <c r="BH38" s="14" t="e">
        <f ca="1">IF(BC38=270,$BC$19*EXP($BD$19*$BB38)+1-$BC$19,IF(BC38=90,$BC$17+(1-$BC$17)/(1+$BB38^2)^$BD$17,$BC$18*EXP($BD$18*$BB38)+1-$BC$18))</f>
        <v>#REF!</v>
      </c>
      <c r="BI38" s="14" t="e">
        <f ca="1">BG38+1/2*(BH38-BG38)*(1-COS(2*($BA38-$BC38)*$BD$8))</f>
        <v>#REF!</v>
      </c>
      <c r="BJ38" s="14" t="e">
        <f ca="1">IF(OR(ISNUMBER(I38),ISNUMBER(J38)),MAX(BF38+1/2*(BI38-BF38)*(1-COS(2*$AZ38*$BD$8)),IF(SIN(RADIANS(D38))&lt;&gt;0,1-$I38/$G38/ABS(SIN(RADIANS(D38))),0)),IF(ISNUMBER(A38),1,#N/A))</f>
        <v>#N/A</v>
      </c>
      <c r="BK38" s="14"/>
      <c r="BL38" s="14" t="e">
        <f ca="1">S38/(0.5*F38+T38)</f>
        <v>#REF!</v>
      </c>
      <c r="BM38" s="14" t="e">
        <f ca="1">INT(MOD(BA38,360)/90)*90</f>
        <v>#REF!</v>
      </c>
      <c r="BN38" s="14" t="e">
        <f ca="1">IF(BM38=0,$BM$13*EXP($BN$13*$BL38)+1-$BM$13,IF(BM38=180,$BM$11*EXP($BN$11*$BL38)+1-$BM$11,$BM$12*EXP($BN$12*$BL38)+1-$BM$12))</f>
        <v>#REF!</v>
      </c>
      <c r="BO38" s="14" t="e">
        <f ca="1">IF(BM38=270,$BM$13*EXP($BN$13*$BL38)+1-$BM$13,IF(BM38=90,$BM$11*EXP($BN$11*$BL38)+1-$BM$11,$BM$12*EXP($BN$12*$BL38)+1-$BM$12))</f>
        <v>#REF!</v>
      </c>
      <c r="BP38" s="14" t="e">
        <f ca="1">BN38+1/2*(BO38-BN38)*(1-COS(2*($C38-$BM38)*$BN$8))</f>
        <v>#REF!</v>
      </c>
      <c r="BQ38" s="14" t="e">
        <f ca="1">IF(BM38=0,$BM$19*EXP($BN$19*$BL38)+1-$BM$19,IF(BM38=180,$BM$17*EXP($BN$17*$BL38)+1-$BM$17,$BM$18*EXP($BN$18*$BL38)+1-$BM$18))</f>
        <v>#REF!</v>
      </c>
      <c r="BR38" s="14" t="e">
        <f ca="1">IF(BM38=270,$BM$19*EXP($BN$19*$BL38)+1-$BM$19,IF(BM38=90,$BM$17*EXP($BN$17*$BL38)+1-$BM$17,$BM$18*EXP($BN$18*$BL38)+1-$BM$18))</f>
        <v>#REF!</v>
      </c>
      <c r="BS38" s="14" t="e">
        <f ca="1">BQ38+1/2*(BR38-BQ38)*(1-COS(2*($C38-$BM38)*$BN$8))</f>
        <v>#REF!</v>
      </c>
      <c r="BT38" s="14" t="e">
        <f ca="1">BP38+1/2*(BS38-BP38)*(1-COS(2*$AZ38*$BN$8))</f>
        <v>#REF!</v>
      </c>
      <c r="BU38" s="14"/>
      <c r="BV38" s="14" t="e">
        <f ca="1">X38/(0.5*G38+Y38)</f>
        <v>#REF!</v>
      </c>
      <c r="BW38" s="14" t="e">
        <f ca="1">INT(MOD(BA38,360)/90)*90</f>
        <v>#REF!</v>
      </c>
      <c r="BX38" s="14" t="e">
        <f ca="1">IF(BW38=0,$BW$13*EXP($BX$13*$BV38)+1-$BW$13,IF(BW38=180,$BW$11*EXP($BX$11*$BV38)+1-$BW$11,$BW$12*EXP($BX$12*$BV38)+1-$BW$12))</f>
        <v>#REF!</v>
      </c>
      <c r="BY38" s="14" t="e">
        <f ca="1">IF(BW38=270,$BW$13*EXP($BX$13*$BV38)+1-$BW$13,IF(BW38=90,$BW$11*EXP($BX$11*$BV38)+1-$BW$11,$BW$12*EXP($BX$12*$BV38)+1-$BW$12))</f>
        <v>#REF!</v>
      </c>
      <c r="BZ38" s="14" t="e">
        <f ca="1">BX38+1/2*(BY38-BX38)*(1-COS(2*($BA38-$BW38)*$BX$8))</f>
        <v>#REF!</v>
      </c>
      <c r="CA38" s="14" t="e">
        <f ca="1">MIN(1,IF(BW38=0,$BW$19*EXP($BX$19*$BV38)+1-$BW$19,IF(BW38=180,$BW$17*EXP($BX$17*$BV38)+1-$BW$17,$BW$18*EXP($BX$18*$BV38)+1-$BW$18)))</f>
        <v>#REF!</v>
      </c>
      <c r="CB38" s="14" t="e">
        <f ca="1">IF(BW38=270,$BW$19*EXP($BX$19*$BV38)+1-$BW$19,IF(BW38=90,$BW$17*EXP($BX$17*$BV38)+1-$BW$17,$BW$18*EXP($BX$18*$BV38)+1-$BW$18))</f>
        <v>#REF!</v>
      </c>
      <c r="CC38" s="14" t="e">
        <f ca="1">CA38+1/2*(CB38-CA38)*(1-COS(2*($BA38-$BW38)*$BX$8))</f>
        <v>#REF!</v>
      </c>
      <c r="CD38" s="14" t="e">
        <f ca="1">BZ38+1/2*(CC38-BZ38)*(1-COS(2*$AZ38*$BX$8))</f>
        <v>#REF!</v>
      </c>
      <c r="CI38" s="15" t="e">
        <f ca="1">D38</f>
        <v>#REF!</v>
      </c>
      <c r="CJ38" s="15" t="e">
        <f ca="1">C38</f>
        <v>#REF!</v>
      </c>
      <c r="CK38" s="14">
        <f>IF(AND(I38=0,J38=0),1,I38/J38)</f>
        <v>1</v>
      </c>
      <c r="CL38" s="14" t="e">
        <f ca="1">INT(MOD(CJ38,360)/90)*90</f>
        <v>#REF!</v>
      </c>
      <c r="CM38" s="14" t="e">
        <f ca="1">IF(CL38=0,$CL$13*EXP($CM$13*$CK38)+1-$CL$13,IF(CL38=180,$CL$11*EXP($CM$11*$CK38)+1-$CL$11,$CL$12*EXP($CM$12*$CK38)+1-$CL$12))</f>
        <v>#REF!</v>
      </c>
      <c r="CN38" s="14" t="e">
        <f ca="1">IF(CL38=270,$CL$13*EXP($CM$13*$CK38)+1-$CL$13,IF(CL38=90,$CL$11*EXP($CM$11*$CK38)+1-$CL$11,$CL$12*EXP($CM$12*$CK38)+1-$CL$12))</f>
        <v>#REF!</v>
      </c>
      <c r="CO38" s="14" t="e">
        <f ca="1">CM38+1/2*(CN38-CM38)*(1-COS(2*($CJ38-$CL38)*$CM$8))</f>
        <v>#REF!</v>
      </c>
      <c r="CP38" s="14" t="e">
        <f ca="1">IF(CL38=0,$CL$19*EXP($CM$19*$CK38)+1-$CL$19,IF(CL38=180,$CL$17*EXP($CM$17*$CK38)+1-$CL$17,$CL$18*EXP($CM$18*$CK38)+1-$CL$18))</f>
        <v>#REF!</v>
      </c>
      <c r="CQ38" s="14" t="e">
        <f ca="1">IF(CL38=270,$CL$19*EXP($CM$19*$CK38)+1-$CL$19,IF(CL38=90,$CL$17*EXP($CM$17*$CK38)+1-$CL$17,$CL$18*EXP($CM$18*$CK38)+1-$CL$18))</f>
        <v>#REF!</v>
      </c>
      <c r="CR38" s="14" t="e">
        <f ca="1">CP38+1/2*(CQ38-CP38)*(1-COS(2*($CJ38-$CL38)*$CM$8))</f>
        <v>#REF!</v>
      </c>
      <c r="CS38" s="14" t="e">
        <f ca="1">IF(OR(ISNUMBER(I38),ISNUMBER(J38)),MAX(CO38+1/2*(CR38-CO38)*(1-COS(2*$CI38*$CM$8)),IF(SIN(RADIANS(D38))&lt;&gt;0,1-$I38/$G38/ABS(SIN(RADIANS(D38))),0)),IF(ISNUMBER(A38),1,#N/A))</f>
        <v>#N/A</v>
      </c>
      <c r="CT38" s="14"/>
      <c r="CU38" s="14" t="e">
        <f ca="1">S38/(0.5*F38+T38)</f>
        <v>#REF!</v>
      </c>
      <c r="CV38" s="14" t="e">
        <f ca="1">INT(MOD(BA38,360)/90)*90</f>
        <v>#REF!</v>
      </c>
      <c r="CW38" s="14" t="e">
        <f ca="1">IF(CV38=0,$CV$13*EXP($CW$13*$CU38)+1-$CV$13,IF(CV38=180,$CV$11*EXP($CW$11*$CU38)+1-$CV$11,$CV$12*EXP($CW$12*$CU38)+1-$CV$12))</f>
        <v>#REF!</v>
      </c>
      <c r="CX38" s="14" t="e">
        <f ca="1">IF(CV38=270,$CV$13*EXP($CW$13*$CU38)+1-$CV$13,IF(CV38=90,$CV$11*EXP($CW$11*$CU38)+1-$CV$11,$CV$12*EXP($CW$12*$CU38)+1-$CV$12))</f>
        <v>#REF!</v>
      </c>
      <c r="CY38" s="14" t="e">
        <f ca="1">CW38+1/2*(CX38-CW38)*(1-COS(2*($CJ38-$CV38)*$CW$8))</f>
        <v>#REF!</v>
      </c>
      <c r="CZ38" s="14" t="e">
        <f ca="1">IF(CV38=0,$CV$19*EXP($CW$19*$CU38)+1-$CV$19,IF(CV38=180,$CV$17*EXP($CW$17*$CU38)+1-$CV$17,$CV$18*EXP($CW$18*$CU38)+1-$CV$18))</f>
        <v>#REF!</v>
      </c>
      <c r="DA38" s="14" t="e">
        <f ca="1">IF(CV38=270,$CV$19*EXP($CW$19*$CU38)+1-$CV$19,IF(CV38=90,$CV$17*EXP($CW$17*$CU38)+1-$CV$17,$CV$18*EXP($CW$18*$CU38)+1-$CV$18))</f>
        <v>#REF!</v>
      </c>
      <c r="DB38" s="14" t="e">
        <f ca="1">CZ38+1/2*(DA38-CZ38)*(1-COS(2*($CJ38-$CV38)*$CW$8))</f>
        <v>#REF!</v>
      </c>
      <c r="DC38" s="14" t="e">
        <f ca="1">IF(OR(ISNUMBER(S38),ISNUMBER(T38)),CY38+1/2*(DB38-CY38)*(1-COS(2*CI38*$CW$8)),IF(ISNUMBER(A38),1,#N/A))</f>
        <v>#N/A</v>
      </c>
      <c r="DD38" s="14"/>
      <c r="DE38" s="14" t="e">
        <f ca="1">X38/(0.5*G38+Y38)</f>
        <v>#REF!</v>
      </c>
      <c r="DF38" s="14" t="e">
        <f ca="1">INT(MOD(CJ38,360)/90)*90</f>
        <v>#REF!</v>
      </c>
      <c r="DG38" s="14" t="e">
        <f ca="1">IF(DF38=0,$DF$13*EXP($DG$13*$DE38)+1-$DF$13,IF(DF38=180,$DF$11*EXP($DG$11*$DE38)+1-$DF$11,$DF$12*EXP($DG$12*$DE38)+1-$DF$12))</f>
        <v>#REF!</v>
      </c>
      <c r="DH38" s="14" t="e">
        <f ca="1">IF(DF38=270,$DF$13*EXP($DG$13*$DE38)+1-$DF$13,IF(DF38=90,$DF$11*EXP($DG$11*$DE38)+1-$DF$11,$DF$12*EXP($DG$12*$DE38)+1-$DF$12))</f>
        <v>#REF!</v>
      </c>
      <c r="DI38" s="14" t="e">
        <f ca="1">DG38+1/2*(DH38-DG38)*(1-COS(2*($CJ38-$DF38)*$DG$8))</f>
        <v>#REF!</v>
      </c>
      <c r="DJ38" s="14" t="e">
        <f ca="1">MIN(1,IF(DF38=0,$DF$19+(1-$DF$19)/(1+$DE38^2)^$DG$19,IF(DF38=180,$DF$17+(1-$DF$17)/(1+$DE38^2)^$DG$17,$DF$18+(1-$DF$18)/(1+$DE38^2)^$DG$18)))</f>
        <v>#REF!</v>
      </c>
      <c r="DK38" s="14" t="e">
        <f ca="1">IF(DF38=270,$DF$19+(1-$DF$19)/(1+$DE38^2)^$DG$19,IF(DF38=90,$DF$17+(1-$DF$17)/(1+$DE38^2)^$DG$17,$DF$18+(1-$DF$18)/(1+$DE38^2)^$DG$18))</f>
        <v>#REF!</v>
      </c>
      <c r="DL38" s="14" t="e">
        <f ca="1">DJ38+1/2*(DK38-DJ38)*(1-COS(2*($CJ38-$DF38)*$DG$8))</f>
        <v>#REF!</v>
      </c>
      <c r="DM38" s="14" t="e">
        <f ca="1">IF(OR(ISNUMBER(X38),ISNUMBER(Y38)),DI38+1/2*(DL38-DI38)*(1-COS(2*$CI38*$DG$8)),IF(ISNUMBER(A38),1,#N/A))</f>
        <v>#N/A</v>
      </c>
      <c r="DN38" s="14"/>
      <c r="DO38" s="14"/>
      <c r="DP38" s="14">
        <v>17</v>
      </c>
      <c r="DQ38" s="14"/>
      <c r="DR38" s="14">
        <v>23</v>
      </c>
      <c r="DS38" s="14"/>
      <c r="DT38" s="14">
        <v>23</v>
      </c>
      <c r="DU38" s="14"/>
      <c r="DV38" s="14">
        <v>23</v>
      </c>
      <c r="DW38" s="14"/>
      <c r="DX38" s="14">
        <v>23</v>
      </c>
      <c r="DY38" s="14"/>
      <c r="DZ38" s="14"/>
      <c r="EA38" s="14" t="e">
        <f ca="1">IF($DR$20=LEFT($DO$21,4),DP38,IF($DR$20=LEFT($DQ$21,4),DR38,IF($DR$20=LEFT($DT$21,4),DT38,IF($DR$20=LEFT($DV$21,5),DV38,IF($DR$20=LEFT($DX$21,4),DX38,"")))))</f>
        <v>#REF!</v>
      </c>
    </row>
    <row r="39" spans="1:131" s="1" customFormat="1">
      <c r="A39" s="33" t="e">
        <f ca="1">INDIRECT("Shading!"&amp;$DZ$24&amp;$EA$24+ROW(A39)-23)</f>
        <v>#REF!</v>
      </c>
      <c r="B39" s="34" t="e">
        <f ca="1">INDIRECT("Shading!"&amp;$DZ$25&amp;$EA$25+ROW(B39)-23)</f>
        <v>#REF!</v>
      </c>
      <c r="C39" s="33" t="e">
        <f ca="1">INDIRECT("Shading!"&amp;$DZ$26&amp;$EA$26+ROW(C39)-23)</f>
        <v>#REF!</v>
      </c>
      <c r="D39" s="33" t="e">
        <f ca="1">INDIRECT("Shading!"&amp;$DZ$27&amp;$EA$27+ROW(D39)-23)</f>
        <v>#REF!</v>
      </c>
      <c r="E39" s="32" t="e">
        <f ca="1">INDIRECT("Shading!"&amp;$DZ$28&amp;$EA$28+ROW(E39)-23)</f>
        <v>#REF!</v>
      </c>
      <c r="F39" s="31" t="e">
        <f ca="1">INDIRECT("Shading!"&amp;$DZ$29&amp;$EA$29+ROW(F39)-23)</f>
        <v>#REF!</v>
      </c>
      <c r="G39" s="31" t="e">
        <f ca="1">INDIRECT("Shading!"&amp;$DZ$30&amp;$EA$30+ROW(G39)-23)</f>
        <v>#REF!</v>
      </c>
      <c r="H39" s="30" t="e">
        <f ca="1">INDIRECT("Shading!"&amp;$DZ$31&amp;$EA$31+ROW(H39)-23)</f>
        <v>#REF!</v>
      </c>
      <c r="I39" s="23"/>
      <c r="J39" s="23"/>
      <c r="K39" s="24"/>
      <c r="L39" s="19"/>
      <c r="M39" s="19"/>
      <c r="N39" s="25">
        <f ca="1">IF(AND(ISNUMBER(I39),ISNUMBER(J39),ISNUMBER(K39),ISNUMBER(L39),ISNUMBER(INDIRECT("Shading!"&amp;$DZ$33&amp;$EA$33+ROW(N39)-23))),INDIRECT("Shading!"&amp;$DZ$33&amp;$EA$33+ROW(N39)-23),1)</f>
        <v>1</v>
      </c>
      <c r="O39" s="25">
        <f ca="1">IF(AND(ISNUMBER(I39),ISNUMBER(J39),ISNUMBER(K39),ISNUMBER(L39),ISNUMBER(INDIRECT("Shading!"&amp;$DZ$34&amp;$EA$34+ROW(N39)-23))),INDIRECT("Shading!"&amp;$DZ$34&amp;$EA$34+ROW(O39)-23),1)</f>
        <v>1</v>
      </c>
      <c r="P39" s="18">
        <f ca="1">IF(AND(ISNUMBER(I39),ISNUMBER(J39),ISNUMBER(K39),ISNUMBER(L39),ISNUMBER(N39)),1-(N39-BJ39)*(K39/IF(OR(E39="East",E39="West"),45,90)*(1-L39)/N39),1)</f>
        <v>1</v>
      </c>
      <c r="Q39" s="17">
        <f ca="1">IF(AND(ISNUMBER(I39),ISNUMBER(J39),ISNUMBER(K39),ISNUMBER(M39),ISNUMBER(O39)),1-(O39-CS39)*(K39/IF(OR(E39="East",E39="West"),45,90)*(1-M39)/O39),1)</f>
        <v>1</v>
      </c>
      <c r="R39" s="32" t="str">
        <f ca="1">IF(OR(P39&gt;1,Q39&gt;1),"Horizon shading ","")</f>
        <v/>
      </c>
      <c r="S39" s="29"/>
      <c r="T39" s="28"/>
      <c r="U39" s="39">
        <f>IF(AND(ISNUMBER(S39),ISNUMBER(T39)),1-0.5*(1-BT39),1)</f>
        <v>1</v>
      </c>
      <c r="V39" s="38">
        <f>IF(AND(ISNUMBER(S39),ISNUMBER(T39)),1-0.5*(1-DC39),1)</f>
        <v>1</v>
      </c>
      <c r="W39" s="215" t="str">
        <f>IF(OR(U39&gt;1,V39&gt;1),"Reveal shading ","")</f>
        <v/>
      </c>
      <c r="X39" s="23"/>
      <c r="Y39" s="23"/>
      <c r="Z39" s="19"/>
      <c r="AA39" s="19"/>
      <c r="AB39" s="25">
        <f ca="1">IF(AND(ISNUMBER(X39),ISNUMBER(Y39),ISNUMBER(Z39),ISNUMBER(INDIRECT("Shading!"&amp;$DZ$35&amp;$EA$35+ROW(N39)-23))),INDIRECT("Shading!"&amp;$DZ$35&amp;$EA$35+ROW(N39)-23),1)</f>
        <v>1</v>
      </c>
      <c r="AC39" s="25">
        <f ca="1">IF(AND(ISNUMBER(X39),ISNUMBER(Y39),ISNUMBER(AA39),ISNUMBER(INDIRECT("Shading!"&amp;$DZ$36&amp;$EA$36+ROW(N39)-23))),INDIRECT("Shading!"&amp;$DZ$36&amp;$EA$36+ROW(O39)-23),1)</f>
        <v>1</v>
      </c>
      <c r="AD39" s="18">
        <f ca="1">IF(AND(ISNUMBER(X39),ISNUMBER(Y39),ISNUMBER(Z39),ISNUMBER(AB39)),1-(AB39-CD39)/AB39*(1-Z39),1)</f>
        <v>1</v>
      </c>
      <c r="AE39" s="17">
        <f ca="1">IF(AND(ISNUMBER(X39),ISNUMBER(Y39),ISNUMBER(AA39),ISNUMBER(AC39)),1-(AC39-DM39)/AC39*(1-AA39),1)</f>
        <v>1</v>
      </c>
      <c r="AF39" s="215" t="str">
        <f ca="1">IF(OR(AD39&gt;1,AE39&gt;1),"Overhang shading ","")</f>
        <v/>
      </c>
      <c r="AG39" s="24"/>
      <c r="AH39" s="24"/>
      <c r="AI39" s="23"/>
      <c r="AJ39" s="37">
        <f>IF(AND(ISNUMBER($AI$19),ISNUMBER(AG39)),$F39*$AI$19/1000*$AG39,0)</f>
        <v>0</v>
      </c>
      <c r="AK39" s="36">
        <f>IF(AND(ISNUMBER($AI$19),ISNUMBER(AH39)),IF(ISNUMBER($AI39),$AI39,$G39)*$AI$19/1000*$AH39,0)</f>
        <v>0</v>
      </c>
      <c r="AL39" s="35">
        <f>IF(OR(AJ39&gt;0,AK39&gt;0),1-(AJ39+AK39)/H39*$AI$18,1)</f>
        <v>1</v>
      </c>
      <c r="AM39" s="215" t="str">
        <f>IF(AL39&gt;1,"Glazing bars/juliet balcony shading ","")</f>
        <v/>
      </c>
      <c r="AN39" s="19"/>
      <c r="AO39" s="19"/>
      <c r="AP39" s="18" t="str">
        <f ca="1">IF(OR(P39*U39*AD39*AL39*IF(ISNUMBER(AN39),AN39,1)&gt;=1,P39*U39*AD39*AL39*IF(ISNUMBER(AN39),AN39,1)=0),"",P39*U39*AD39*AL39*IF(ISNUMBER(AN39),AN39,1))</f>
        <v/>
      </c>
      <c r="AQ39" s="17" t="str">
        <f ca="1">IF(OR(Q39*V39*AE39*AL39*IF(ISNUMBER(AO39),AO39,1)&gt;=1,Q39*V39*AE39*AL39*IF(ISNUMBER(AO39),AO39,1)=0),"",Q39*V39*AE39*AL39*IF(ISNUMBER(AO39),AO39,1))</f>
        <v/>
      </c>
      <c r="AR39" s="16" t="str">
        <f ca="1">'Additional Shading 424'!$AP39</f>
        <v/>
      </c>
      <c r="AS39" s="16" t="str">
        <f ca="1">'Additional Shading 424'!$AQ39</f>
        <v/>
      </c>
      <c r="AZ39" s="15" t="e">
        <f ca="1">D39</f>
        <v>#REF!</v>
      </c>
      <c r="BA39" s="15" t="e">
        <f ca="1">C39</f>
        <v>#REF!</v>
      </c>
      <c r="BB39" s="14">
        <f>IF(AND(I39=0,J39=0),1,I39/J39)</f>
        <v>1</v>
      </c>
      <c r="BC39" s="14" t="e">
        <f ca="1">INT(MOD(BA39,360)/90)*90</f>
        <v>#REF!</v>
      </c>
      <c r="BD39" s="14" t="e">
        <f ca="1">IF(BC39=0,$BC$13+(1-$BC$13)/(1+$BB39^2)^$BD$13,IF(BC39=180,$BC$11+(1-$BC$11)/(1+$BB39^2)^$BD$11,$BC$12+(1-$BC$12)/(1+$BB39^2)^$BD$12))</f>
        <v>#REF!</v>
      </c>
      <c r="BE39" s="14" t="e">
        <f ca="1">IF(BC39=270,$BC$13+(1-$BC$13)/(1+$BB39^2)^$BD$13,IF(BC39=90,$BC$11+(1-$BC$11)/(1+$BB39^2)^$BD$11,$BC$12+(1-$BC$12)/(1+$BB39^2)^$BD$12))</f>
        <v>#REF!</v>
      </c>
      <c r="BF39" s="14" t="e">
        <f ca="1">BD39+1/2*(BE39-BD39)*(1-COS(2*($BA39-$BC39)*$BD$8))</f>
        <v>#REF!</v>
      </c>
      <c r="BG39" s="14" t="e">
        <f ca="1">IF(BC39=0,$BC$19*EXP($BD$19*$BB39)+1-$BC$19,IF(BC39=180,$BC$17+(1-$BC$17)/(1+$BB39^2)^$BD$17,$BC$18*EXP($BD$18*$BB39)+1-$BC$18))</f>
        <v>#REF!</v>
      </c>
      <c r="BH39" s="14" t="e">
        <f ca="1">IF(BC39=270,$BC$19*EXP($BD$19*$BB39)+1-$BC$19,IF(BC39=90,$BC$17+(1-$BC$17)/(1+$BB39^2)^$BD$17,$BC$18*EXP($BD$18*$BB39)+1-$BC$18))</f>
        <v>#REF!</v>
      </c>
      <c r="BI39" s="14" t="e">
        <f ca="1">BG39+1/2*(BH39-BG39)*(1-COS(2*($BA39-$BC39)*$BD$8))</f>
        <v>#REF!</v>
      </c>
      <c r="BJ39" s="14" t="e">
        <f ca="1">IF(OR(ISNUMBER(I39),ISNUMBER(J39)),MAX(BF39+1/2*(BI39-BF39)*(1-COS(2*$AZ39*$BD$8)),IF(SIN(RADIANS(D39))&lt;&gt;0,1-$I39/$G39/ABS(SIN(RADIANS(D39))),0)),IF(ISNUMBER(A39),1,#N/A))</f>
        <v>#N/A</v>
      </c>
      <c r="BK39" s="14"/>
      <c r="BL39" s="14" t="e">
        <f ca="1">S39/(0.5*F39+T39)</f>
        <v>#REF!</v>
      </c>
      <c r="BM39" s="14" t="e">
        <f ca="1">INT(MOD(BA39,360)/90)*90</f>
        <v>#REF!</v>
      </c>
      <c r="BN39" s="14" t="e">
        <f ca="1">IF(BM39=0,$BM$13*EXP($BN$13*$BL39)+1-$BM$13,IF(BM39=180,$BM$11*EXP($BN$11*$BL39)+1-$BM$11,$BM$12*EXP($BN$12*$BL39)+1-$BM$12))</f>
        <v>#REF!</v>
      </c>
      <c r="BO39" s="14" t="e">
        <f ca="1">IF(BM39=270,$BM$13*EXP($BN$13*$BL39)+1-$BM$13,IF(BM39=90,$BM$11*EXP($BN$11*$BL39)+1-$BM$11,$BM$12*EXP($BN$12*$BL39)+1-$BM$12))</f>
        <v>#REF!</v>
      </c>
      <c r="BP39" s="14" t="e">
        <f ca="1">BN39+1/2*(BO39-BN39)*(1-COS(2*($C39-$BM39)*$BN$8))</f>
        <v>#REF!</v>
      </c>
      <c r="BQ39" s="14" t="e">
        <f ca="1">IF(BM39=0,$BM$19*EXP($BN$19*$BL39)+1-$BM$19,IF(BM39=180,$BM$17*EXP($BN$17*$BL39)+1-$BM$17,$BM$18*EXP($BN$18*$BL39)+1-$BM$18))</f>
        <v>#REF!</v>
      </c>
      <c r="BR39" s="14" t="e">
        <f ca="1">IF(BM39=270,$BM$19*EXP($BN$19*$BL39)+1-$BM$19,IF(BM39=90,$BM$17*EXP($BN$17*$BL39)+1-$BM$17,$BM$18*EXP($BN$18*$BL39)+1-$BM$18))</f>
        <v>#REF!</v>
      </c>
      <c r="BS39" s="14" t="e">
        <f ca="1">BQ39+1/2*(BR39-BQ39)*(1-COS(2*($C39-$BM39)*$BN$8))</f>
        <v>#REF!</v>
      </c>
      <c r="BT39" s="14" t="e">
        <f ca="1">BP39+1/2*(BS39-BP39)*(1-COS(2*$AZ39*$BN$8))</f>
        <v>#REF!</v>
      </c>
      <c r="BU39" s="14"/>
      <c r="BV39" s="14" t="e">
        <f ca="1">X39/(0.5*G39+Y39)</f>
        <v>#REF!</v>
      </c>
      <c r="BW39" s="14" t="e">
        <f ca="1">INT(MOD(BA39,360)/90)*90</f>
        <v>#REF!</v>
      </c>
      <c r="BX39" s="14" t="e">
        <f ca="1">IF(BW39=0,$BW$13*EXP($BX$13*$BV39)+1-$BW$13,IF(BW39=180,$BW$11*EXP($BX$11*$BV39)+1-$BW$11,$BW$12*EXP($BX$12*$BV39)+1-$BW$12))</f>
        <v>#REF!</v>
      </c>
      <c r="BY39" s="14" t="e">
        <f ca="1">IF(BW39=270,$BW$13*EXP($BX$13*$BV39)+1-$BW$13,IF(BW39=90,$BW$11*EXP($BX$11*$BV39)+1-$BW$11,$BW$12*EXP($BX$12*$BV39)+1-$BW$12))</f>
        <v>#REF!</v>
      </c>
      <c r="BZ39" s="14" t="e">
        <f ca="1">BX39+1/2*(BY39-BX39)*(1-COS(2*($BA39-$BW39)*$BX$8))</f>
        <v>#REF!</v>
      </c>
      <c r="CA39" s="14" t="e">
        <f ca="1">MIN(1,IF(BW39=0,$BW$19*EXP($BX$19*$BV39)+1-$BW$19,IF(BW39=180,$BW$17*EXP($BX$17*$BV39)+1-$BW$17,$BW$18*EXP($BX$18*$BV39)+1-$BW$18)))</f>
        <v>#REF!</v>
      </c>
      <c r="CB39" s="14" t="e">
        <f ca="1">IF(BW39=270,$BW$19*EXP($BX$19*$BV39)+1-$BW$19,IF(BW39=90,$BW$17*EXP($BX$17*$BV39)+1-$BW$17,$BW$18*EXP($BX$18*$BV39)+1-$BW$18))</f>
        <v>#REF!</v>
      </c>
      <c r="CC39" s="14" t="e">
        <f ca="1">CA39+1/2*(CB39-CA39)*(1-COS(2*($BA39-$BW39)*$BX$8))</f>
        <v>#REF!</v>
      </c>
      <c r="CD39" s="14" t="e">
        <f ca="1">BZ39+1/2*(CC39-BZ39)*(1-COS(2*$AZ39*$BX$8))</f>
        <v>#REF!</v>
      </c>
      <c r="CI39" s="15" t="e">
        <f ca="1">D39</f>
        <v>#REF!</v>
      </c>
      <c r="CJ39" s="15" t="e">
        <f ca="1">C39</f>
        <v>#REF!</v>
      </c>
      <c r="CK39" s="14">
        <f>IF(AND(I39=0,J39=0),1,I39/J39)</f>
        <v>1</v>
      </c>
      <c r="CL39" s="14" t="e">
        <f ca="1">INT(MOD(CJ39,360)/90)*90</f>
        <v>#REF!</v>
      </c>
      <c r="CM39" s="14" t="e">
        <f ca="1">IF(CL39=0,$CL$13*EXP($CM$13*$CK39)+1-$CL$13,IF(CL39=180,$CL$11*EXP($CM$11*$CK39)+1-$CL$11,$CL$12*EXP($CM$12*$CK39)+1-$CL$12))</f>
        <v>#REF!</v>
      </c>
      <c r="CN39" s="14" t="e">
        <f ca="1">IF(CL39=270,$CL$13*EXP($CM$13*$CK39)+1-$CL$13,IF(CL39=90,$CL$11*EXP($CM$11*$CK39)+1-$CL$11,$CL$12*EXP($CM$12*$CK39)+1-$CL$12))</f>
        <v>#REF!</v>
      </c>
      <c r="CO39" s="14" t="e">
        <f ca="1">CM39+1/2*(CN39-CM39)*(1-COS(2*($CJ39-$CL39)*$CM$8))</f>
        <v>#REF!</v>
      </c>
      <c r="CP39" s="14" t="e">
        <f ca="1">IF(CL39=0,$CL$19*EXP($CM$19*$CK39)+1-$CL$19,IF(CL39=180,$CL$17*EXP($CM$17*$CK39)+1-$CL$17,$CL$18*EXP($CM$18*$CK39)+1-$CL$18))</f>
        <v>#REF!</v>
      </c>
      <c r="CQ39" s="14" t="e">
        <f ca="1">IF(CL39=270,$CL$19*EXP($CM$19*$CK39)+1-$CL$19,IF(CL39=90,$CL$17*EXP($CM$17*$CK39)+1-$CL$17,$CL$18*EXP($CM$18*$CK39)+1-$CL$18))</f>
        <v>#REF!</v>
      </c>
      <c r="CR39" s="14" t="e">
        <f ca="1">CP39+1/2*(CQ39-CP39)*(1-COS(2*($CJ39-$CL39)*$CM$8))</f>
        <v>#REF!</v>
      </c>
      <c r="CS39" s="14" t="e">
        <f ca="1">IF(OR(ISNUMBER(I39),ISNUMBER(J39)),MAX(CO39+1/2*(CR39-CO39)*(1-COS(2*$CI39*$CM$8)),IF(SIN(RADIANS(D39))&lt;&gt;0,1-$I39/$G39/ABS(SIN(RADIANS(D39))),0)),IF(ISNUMBER(A39),1,#N/A))</f>
        <v>#N/A</v>
      </c>
      <c r="CT39" s="14"/>
      <c r="CU39" s="14" t="e">
        <f ca="1">S39/(0.5*F39+T39)</f>
        <v>#REF!</v>
      </c>
      <c r="CV39" s="14" t="e">
        <f ca="1">INT(MOD(BA39,360)/90)*90</f>
        <v>#REF!</v>
      </c>
      <c r="CW39" s="14" t="e">
        <f ca="1">IF(CV39=0,$CV$13*EXP($CW$13*$CU39)+1-$CV$13,IF(CV39=180,$CV$11*EXP($CW$11*$CU39)+1-$CV$11,$CV$12*EXP($CW$12*$CU39)+1-$CV$12))</f>
        <v>#REF!</v>
      </c>
      <c r="CX39" s="14" t="e">
        <f ca="1">IF(CV39=270,$CV$13*EXP($CW$13*$CU39)+1-$CV$13,IF(CV39=90,$CV$11*EXP($CW$11*$CU39)+1-$CV$11,$CV$12*EXP($CW$12*$CU39)+1-$CV$12))</f>
        <v>#REF!</v>
      </c>
      <c r="CY39" s="14" t="e">
        <f ca="1">CW39+1/2*(CX39-CW39)*(1-COS(2*($CJ39-$CV39)*$CW$8))</f>
        <v>#REF!</v>
      </c>
      <c r="CZ39" s="14" t="e">
        <f ca="1">IF(CV39=0,$CV$19*EXP($CW$19*$CU39)+1-$CV$19,IF(CV39=180,$CV$17*EXP($CW$17*$CU39)+1-$CV$17,$CV$18*EXP($CW$18*$CU39)+1-$CV$18))</f>
        <v>#REF!</v>
      </c>
      <c r="DA39" s="14" t="e">
        <f ca="1">IF(CV39=270,$CV$19*EXP($CW$19*$CU39)+1-$CV$19,IF(CV39=90,$CV$17*EXP($CW$17*$CU39)+1-$CV$17,$CV$18*EXP($CW$18*$CU39)+1-$CV$18))</f>
        <v>#REF!</v>
      </c>
      <c r="DB39" s="14" t="e">
        <f ca="1">CZ39+1/2*(DA39-CZ39)*(1-COS(2*($CJ39-$CV39)*$CW$8))</f>
        <v>#REF!</v>
      </c>
      <c r="DC39" s="14" t="e">
        <f ca="1">IF(OR(ISNUMBER(S39),ISNUMBER(T39)),CY39+1/2*(DB39-CY39)*(1-COS(2*CI39*$CW$8)),IF(ISNUMBER(A39),1,#N/A))</f>
        <v>#N/A</v>
      </c>
      <c r="DD39" s="14"/>
      <c r="DE39" s="14" t="e">
        <f ca="1">X39/(0.5*G39+Y39)</f>
        <v>#REF!</v>
      </c>
      <c r="DF39" s="14" t="e">
        <f ca="1">INT(MOD(CJ39,360)/90)*90</f>
        <v>#REF!</v>
      </c>
      <c r="DG39" s="14" t="e">
        <f ca="1">IF(DF39=0,$DF$13*EXP($DG$13*$DE39)+1-$DF$13,IF(DF39=180,$DF$11*EXP($DG$11*$DE39)+1-$DF$11,$DF$12*EXP($DG$12*$DE39)+1-$DF$12))</f>
        <v>#REF!</v>
      </c>
      <c r="DH39" s="14" t="e">
        <f ca="1">IF(DF39=270,$DF$13*EXP($DG$13*$DE39)+1-$DF$13,IF(DF39=90,$DF$11*EXP($DG$11*$DE39)+1-$DF$11,$DF$12*EXP($DG$12*$DE39)+1-$DF$12))</f>
        <v>#REF!</v>
      </c>
      <c r="DI39" s="14" t="e">
        <f ca="1">DG39+1/2*(DH39-DG39)*(1-COS(2*($CJ39-$DF39)*$DG$8))</f>
        <v>#REF!</v>
      </c>
      <c r="DJ39" s="14" t="e">
        <f ca="1">MIN(1,IF(DF39=0,$DF$19+(1-$DF$19)/(1+$DE39^2)^$DG$19,IF(DF39=180,$DF$17+(1-$DF$17)/(1+$DE39^2)^$DG$17,$DF$18+(1-$DF$18)/(1+$DE39^2)^$DG$18)))</f>
        <v>#REF!</v>
      </c>
      <c r="DK39" s="14" t="e">
        <f ca="1">IF(DF39=270,$DF$19+(1-$DF$19)/(1+$DE39^2)^$DG$19,IF(DF39=90,$DF$17+(1-$DF$17)/(1+$DE39^2)^$DG$17,$DF$18+(1-$DF$18)/(1+$DE39^2)^$DG$18))</f>
        <v>#REF!</v>
      </c>
      <c r="DL39" s="14" t="e">
        <f ca="1">DJ39+1/2*(DK39-DJ39)*(1-COS(2*($CJ39-$DF39)*$DG$8))</f>
        <v>#REF!</v>
      </c>
      <c r="DM39" s="14" t="e">
        <f ca="1">IF(OR(ISNUMBER(X39),ISNUMBER(Y39)),DI39+1/2*(DL39-DI39)*(1-COS(2*$CI39*$DG$8)),IF(ISNUMBER(A39),1,#N/A))</f>
        <v>#N/A</v>
      </c>
    </row>
    <row r="40" spans="1:131" s="1" customFormat="1">
      <c r="A40" s="33" t="e">
        <f ca="1">INDIRECT("Shading!"&amp;$DZ$24&amp;$EA$24+ROW(A40)-23)</f>
        <v>#REF!</v>
      </c>
      <c r="B40" s="34" t="e">
        <f ca="1">INDIRECT("Shading!"&amp;$DZ$25&amp;$EA$25+ROW(B40)-23)</f>
        <v>#REF!</v>
      </c>
      <c r="C40" s="33" t="e">
        <f ca="1">INDIRECT("Shading!"&amp;$DZ$26&amp;$EA$26+ROW(C40)-23)</f>
        <v>#REF!</v>
      </c>
      <c r="D40" s="33" t="e">
        <f ca="1">INDIRECT("Shading!"&amp;$DZ$27&amp;$EA$27+ROW(D40)-23)</f>
        <v>#REF!</v>
      </c>
      <c r="E40" s="32" t="e">
        <f ca="1">INDIRECT("Shading!"&amp;$DZ$28&amp;$EA$28+ROW(E40)-23)</f>
        <v>#REF!</v>
      </c>
      <c r="F40" s="31" t="e">
        <f ca="1">INDIRECT("Shading!"&amp;$DZ$29&amp;$EA$29+ROW(F40)-23)</f>
        <v>#REF!</v>
      </c>
      <c r="G40" s="31" t="e">
        <f ca="1">INDIRECT("Shading!"&amp;$DZ$30&amp;$EA$30+ROW(G40)-23)</f>
        <v>#REF!</v>
      </c>
      <c r="H40" s="30" t="e">
        <f ca="1">INDIRECT("Shading!"&amp;$DZ$31&amp;$EA$31+ROW(H40)-23)</f>
        <v>#REF!</v>
      </c>
      <c r="I40" s="23"/>
      <c r="J40" s="23"/>
      <c r="K40" s="24"/>
      <c r="L40" s="19"/>
      <c r="M40" s="19"/>
      <c r="N40" s="25">
        <f ca="1">IF(AND(ISNUMBER(I40),ISNUMBER(J40),ISNUMBER(K40),ISNUMBER(L40),ISNUMBER(INDIRECT("Shading!"&amp;$DZ$33&amp;$EA$33+ROW(N40)-23))),INDIRECT("Shading!"&amp;$DZ$33&amp;$EA$33+ROW(N40)-23),1)</f>
        <v>1</v>
      </c>
      <c r="O40" s="25">
        <f ca="1">IF(AND(ISNUMBER(I40),ISNUMBER(J40),ISNUMBER(K40),ISNUMBER(L40),ISNUMBER(INDIRECT("Shading!"&amp;$DZ$34&amp;$EA$34+ROW(N40)-23))),INDIRECT("Shading!"&amp;$DZ$34&amp;$EA$34+ROW(O40)-23),1)</f>
        <v>1</v>
      </c>
      <c r="P40" s="18">
        <f ca="1">IF(AND(ISNUMBER(I40),ISNUMBER(J40),ISNUMBER(K40),ISNUMBER(L40),ISNUMBER(N40)),1-(N40-BJ40)*(K40/IF(OR(E40="East",E40="West"),45,90)*(1-L40)/N40),1)</f>
        <v>1</v>
      </c>
      <c r="Q40" s="17">
        <f ca="1">IF(AND(ISNUMBER(I40),ISNUMBER(J40),ISNUMBER(K40),ISNUMBER(M40),ISNUMBER(O40)),1-(O40-CS40)*(K40/IF(OR(E40="East",E40="West"),45,90)*(1-M40)/O40),1)</f>
        <v>1</v>
      </c>
      <c r="R40" s="32" t="str">
        <f ca="1">IF(OR(P40&gt;1,Q40&gt;1),"Horizon shading ","")</f>
        <v/>
      </c>
      <c r="S40" s="29"/>
      <c r="T40" s="28"/>
      <c r="U40" s="39">
        <f>IF(AND(ISNUMBER(S40),ISNUMBER(T40)),1-0.5*(1-BT40),1)</f>
        <v>1</v>
      </c>
      <c r="V40" s="38">
        <f>IF(AND(ISNUMBER(S40),ISNUMBER(T40)),1-0.5*(1-DC40),1)</f>
        <v>1</v>
      </c>
      <c r="W40" s="215" t="str">
        <f>IF(OR(U40&gt;1,V40&gt;1),"Reveal shading ","")</f>
        <v/>
      </c>
      <c r="X40" s="23"/>
      <c r="Y40" s="23"/>
      <c r="Z40" s="19"/>
      <c r="AA40" s="19"/>
      <c r="AB40" s="25">
        <f ca="1">IF(AND(ISNUMBER(X40),ISNUMBER(Y40),ISNUMBER(Z40),ISNUMBER(INDIRECT("Shading!"&amp;$DZ$35&amp;$EA$35+ROW(N40)-23))),INDIRECT("Shading!"&amp;$DZ$35&amp;$EA$35+ROW(N40)-23),1)</f>
        <v>1</v>
      </c>
      <c r="AC40" s="25">
        <f ca="1">IF(AND(ISNUMBER(X40),ISNUMBER(Y40),ISNUMBER(AA40),ISNUMBER(INDIRECT("Shading!"&amp;$DZ$36&amp;$EA$36+ROW(N40)-23))),INDIRECT("Shading!"&amp;$DZ$36&amp;$EA$36+ROW(O40)-23),1)</f>
        <v>1</v>
      </c>
      <c r="AD40" s="18">
        <f ca="1">IF(AND(ISNUMBER(X40),ISNUMBER(Y40),ISNUMBER(Z40),ISNUMBER(AB40)),1-(AB40-CD40)/AB40*(1-Z40),1)</f>
        <v>1</v>
      </c>
      <c r="AE40" s="17">
        <f ca="1">IF(AND(ISNUMBER(X40),ISNUMBER(Y40),ISNUMBER(AA40),ISNUMBER(AC40)),1-(AC40-DM40)/AC40*(1-AA40),1)</f>
        <v>1</v>
      </c>
      <c r="AF40" s="215" t="str">
        <f ca="1">IF(OR(AD40&gt;1,AE40&gt;1),"Overhang shading ","")</f>
        <v/>
      </c>
      <c r="AG40" s="24"/>
      <c r="AH40" s="24"/>
      <c r="AI40" s="23"/>
      <c r="AJ40" s="37">
        <f>IF(AND(ISNUMBER($AI$19),ISNUMBER(AG40)),$F40*$AI$19/1000*$AG40,0)</f>
        <v>0</v>
      </c>
      <c r="AK40" s="36">
        <f>IF(AND(ISNUMBER($AI$19),ISNUMBER(AH40)),IF(ISNUMBER($AI40),$AI40,$G40)*$AI$19/1000*$AH40,0)</f>
        <v>0</v>
      </c>
      <c r="AL40" s="35">
        <f>IF(OR(AJ40&gt;0,AK40&gt;0),1-(AJ40+AK40)/H40*$AI$18,1)</f>
        <v>1</v>
      </c>
      <c r="AM40" s="215" t="str">
        <f>IF(AL40&gt;1,"Glazing bars/juliet balcony shading ","")</f>
        <v/>
      </c>
      <c r="AN40" s="19"/>
      <c r="AO40" s="19"/>
      <c r="AP40" s="18" t="str">
        <f ca="1">IF(OR(P40*U40*AD40*AL40*IF(ISNUMBER(AN40),AN40,1)&gt;=1,P40*U40*AD40*AL40*IF(ISNUMBER(AN40),AN40,1)=0),"",P40*U40*AD40*AL40*IF(ISNUMBER(AN40),AN40,1))</f>
        <v/>
      </c>
      <c r="AQ40" s="17" t="str">
        <f ca="1">IF(OR(Q40*V40*AE40*AL40*IF(ISNUMBER(AO40),AO40,1)&gt;=1,Q40*V40*AE40*AL40*IF(ISNUMBER(AO40),AO40,1)=0),"",Q40*V40*AE40*AL40*IF(ISNUMBER(AO40),AO40,1))</f>
        <v/>
      </c>
      <c r="AR40" s="16" t="str">
        <f ca="1">'Additional Shading 424'!$AP40</f>
        <v/>
      </c>
      <c r="AS40" s="16" t="str">
        <f ca="1">'Additional Shading 424'!$AQ40</f>
        <v/>
      </c>
      <c r="AZ40" s="15" t="e">
        <f ca="1">D40</f>
        <v>#REF!</v>
      </c>
      <c r="BA40" s="15" t="e">
        <f ca="1">C40</f>
        <v>#REF!</v>
      </c>
      <c r="BB40" s="14">
        <f>IF(AND(I40=0,J40=0),1,I40/J40)</f>
        <v>1</v>
      </c>
      <c r="BC40" s="14" t="e">
        <f ca="1">INT(MOD(BA40,360)/90)*90</f>
        <v>#REF!</v>
      </c>
      <c r="BD40" s="14" t="e">
        <f ca="1">IF(BC40=0,$BC$13+(1-$BC$13)/(1+$BB40^2)^$BD$13,IF(BC40=180,$BC$11+(1-$BC$11)/(1+$BB40^2)^$BD$11,$BC$12+(1-$BC$12)/(1+$BB40^2)^$BD$12))</f>
        <v>#REF!</v>
      </c>
      <c r="BE40" s="14" t="e">
        <f ca="1">IF(BC40=270,$BC$13+(1-$BC$13)/(1+$BB40^2)^$BD$13,IF(BC40=90,$BC$11+(1-$BC$11)/(1+$BB40^2)^$BD$11,$BC$12+(1-$BC$12)/(1+$BB40^2)^$BD$12))</f>
        <v>#REF!</v>
      </c>
      <c r="BF40" s="14" t="e">
        <f ca="1">BD40+1/2*(BE40-BD40)*(1-COS(2*($BA40-$BC40)*$BD$8))</f>
        <v>#REF!</v>
      </c>
      <c r="BG40" s="14" t="e">
        <f ca="1">IF(BC40=0,$BC$19*EXP($BD$19*$BB40)+1-$BC$19,IF(BC40=180,$BC$17+(1-$BC$17)/(1+$BB40^2)^$BD$17,$BC$18*EXP($BD$18*$BB40)+1-$BC$18))</f>
        <v>#REF!</v>
      </c>
      <c r="BH40" s="14" t="e">
        <f ca="1">IF(BC40=270,$BC$19*EXP($BD$19*$BB40)+1-$BC$19,IF(BC40=90,$BC$17+(1-$BC$17)/(1+$BB40^2)^$BD$17,$BC$18*EXP($BD$18*$BB40)+1-$BC$18))</f>
        <v>#REF!</v>
      </c>
      <c r="BI40" s="14" t="e">
        <f ca="1">BG40+1/2*(BH40-BG40)*(1-COS(2*($BA40-$BC40)*$BD$8))</f>
        <v>#REF!</v>
      </c>
      <c r="BJ40" s="14" t="e">
        <f ca="1">IF(OR(ISNUMBER(I40),ISNUMBER(J40)),MAX(BF40+1/2*(BI40-BF40)*(1-COS(2*$AZ40*$BD$8)),IF(SIN(RADIANS(D40))&lt;&gt;0,1-$I40/$G40/ABS(SIN(RADIANS(D40))),0)),IF(ISNUMBER(A40),1,#N/A))</f>
        <v>#N/A</v>
      </c>
      <c r="BK40" s="14"/>
      <c r="BL40" s="14" t="e">
        <f ca="1">S40/(0.5*F40+T40)</f>
        <v>#REF!</v>
      </c>
      <c r="BM40" s="14" t="e">
        <f ca="1">INT(MOD(BA40,360)/90)*90</f>
        <v>#REF!</v>
      </c>
      <c r="BN40" s="14" t="e">
        <f ca="1">IF(BM40=0,$BM$13*EXP($BN$13*$BL40)+1-$BM$13,IF(BM40=180,$BM$11*EXP($BN$11*$BL40)+1-$BM$11,$BM$12*EXP($BN$12*$BL40)+1-$BM$12))</f>
        <v>#REF!</v>
      </c>
      <c r="BO40" s="14" t="e">
        <f ca="1">IF(BM40=270,$BM$13*EXP($BN$13*$BL40)+1-$BM$13,IF(BM40=90,$BM$11*EXP($BN$11*$BL40)+1-$BM$11,$BM$12*EXP($BN$12*$BL40)+1-$BM$12))</f>
        <v>#REF!</v>
      </c>
      <c r="BP40" s="14" t="e">
        <f ca="1">BN40+1/2*(BO40-BN40)*(1-COS(2*($C40-$BM40)*$BN$8))</f>
        <v>#REF!</v>
      </c>
      <c r="BQ40" s="14" t="e">
        <f ca="1">IF(BM40=0,$BM$19*EXP($BN$19*$BL40)+1-$BM$19,IF(BM40=180,$BM$17*EXP($BN$17*$BL40)+1-$BM$17,$BM$18*EXP($BN$18*$BL40)+1-$BM$18))</f>
        <v>#REF!</v>
      </c>
      <c r="BR40" s="14" t="e">
        <f ca="1">IF(BM40=270,$BM$19*EXP($BN$19*$BL40)+1-$BM$19,IF(BM40=90,$BM$17*EXP($BN$17*$BL40)+1-$BM$17,$BM$18*EXP($BN$18*$BL40)+1-$BM$18))</f>
        <v>#REF!</v>
      </c>
      <c r="BS40" s="14" t="e">
        <f ca="1">BQ40+1/2*(BR40-BQ40)*(1-COS(2*($C40-$BM40)*$BN$8))</f>
        <v>#REF!</v>
      </c>
      <c r="BT40" s="14" t="e">
        <f ca="1">BP40+1/2*(BS40-BP40)*(1-COS(2*$AZ40*$BN$8))</f>
        <v>#REF!</v>
      </c>
      <c r="BU40" s="14"/>
      <c r="BV40" s="14" t="e">
        <f ca="1">X40/(0.5*G40+Y40)</f>
        <v>#REF!</v>
      </c>
      <c r="BW40" s="14" t="e">
        <f ca="1">INT(MOD(BA40,360)/90)*90</f>
        <v>#REF!</v>
      </c>
      <c r="BX40" s="14" t="e">
        <f ca="1">IF(BW40=0,$BW$13*EXP($BX$13*$BV40)+1-$BW$13,IF(BW40=180,$BW$11*EXP($BX$11*$BV40)+1-$BW$11,$BW$12*EXP($BX$12*$BV40)+1-$BW$12))</f>
        <v>#REF!</v>
      </c>
      <c r="BY40" s="14" t="e">
        <f ca="1">IF(BW40=270,$BW$13*EXP($BX$13*$BV40)+1-$BW$13,IF(BW40=90,$BW$11*EXP($BX$11*$BV40)+1-$BW$11,$BW$12*EXP($BX$12*$BV40)+1-$BW$12))</f>
        <v>#REF!</v>
      </c>
      <c r="BZ40" s="14" t="e">
        <f ca="1">BX40+1/2*(BY40-BX40)*(1-COS(2*($BA40-$BW40)*$BX$8))</f>
        <v>#REF!</v>
      </c>
      <c r="CA40" s="14" t="e">
        <f ca="1">MIN(1,IF(BW40=0,$BW$19*EXP($BX$19*$BV40)+1-$BW$19,IF(BW40=180,$BW$17*EXP($BX$17*$BV40)+1-$BW$17,$BW$18*EXP($BX$18*$BV40)+1-$BW$18)))</f>
        <v>#REF!</v>
      </c>
      <c r="CB40" s="14" t="e">
        <f ca="1">IF(BW40=270,$BW$19*EXP($BX$19*$BV40)+1-$BW$19,IF(BW40=90,$BW$17*EXP($BX$17*$BV40)+1-$BW$17,$BW$18*EXP($BX$18*$BV40)+1-$BW$18))</f>
        <v>#REF!</v>
      </c>
      <c r="CC40" s="14" t="e">
        <f ca="1">CA40+1/2*(CB40-CA40)*(1-COS(2*($BA40-$BW40)*$BX$8))</f>
        <v>#REF!</v>
      </c>
      <c r="CD40" s="14" t="e">
        <f ca="1">BZ40+1/2*(CC40-BZ40)*(1-COS(2*$AZ40*$BX$8))</f>
        <v>#REF!</v>
      </c>
      <c r="CI40" s="15" t="e">
        <f ca="1">D40</f>
        <v>#REF!</v>
      </c>
      <c r="CJ40" s="15" t="e">
        <f ca="1">C40</f>
        <v>#REF!</v>
      </c>
      <c r="CK40" s="14">
        <f>IF(AND(I40=0,J40=0),1,I40/J40)</f>
        <v>1</v>
      </c>
      <c r="CL40" s="14" t="e">
        <f ca="1">INT(MOD(CJ40,360)/90)*90</f>
        <v>#REF!</v>
      </c>
      <c r="CM40" s="14" t="e">
        <f ca="1">IF(CL40=0,$CL$13*EXP($CM$13*$CK40)+1-$CL$13,IF(CL40=180,$CL$11*EXP($CM$11*$CK40)+1-$CL$11,$CL$12*EXP($CM$12*$CK40)+1-$CL$12))</f>
        <v>#REF!</v>
      </c>
      <c r="CN40" s="14" t="e">
        <f ca="1">IF(CL40=270,$CL$13*EXP($CM$13*$CK40)+1-$CL$13,IF(CL40=90,$CL$11*EXP($CM$11*$CK40)+1-$CL$11,$CL$12*EXP($CM$12*$CK40)+1-$CL$12))</f>
        <v>#REF!</v>
      </c>
      <c r="CO40" s="14" t="e">
        <f ca="1">CM40+1/2*(CN40-CM40)*(1-COS(2*($CJ40-$CL40)*$CM$8))</f>
        <v>#REF!</v>
      </c>
      <c r="CP40" s="14" t="e">
        <f ca="1">IF(CL40=0,$CL$19*EXP($CM$19*$CK40)+1-$CL$19,IF(CL40=180,$CL$17*EXP($CM$17*$CK40)+1-$CL$17,$CL$18*EXP($CM$18*$CK40)+1-$CL$18))</f>
        <v>#REF!</v>
      </c>
      <c r="CQ40" s="14" t="e">
        <f ca="1">IF(CL40=270,$CL$19*EXP($CM$19*$CK40)+1-$CL$19,IF(CL40=90,$CL$17*EXP($CM$17*$CK40)+1-$CL$17,$CL$18*EXP($CM$18*$CK40)+1-$CL$18))</f>
        <v>#REF!</v>
      </c>
      <c r="CR40" s="14" t="e">
        <f ca="1">CP40+1/2*(CQ40-CP40)*(1-COS(2*($CJ40-$CL40)*$CM$8))</f>
        <v>#REF!</v>
      </c>
      <c r="CS40" s="14" t="e">
        <f ca="1">IF(OR(ISNUMBER(I40),ISNUMBER(J40)),MAX(CO40+1/2*(CR40-CO40)*(1-COS(2*$CI40*$CM$8)),IF(SIN(RADIANS(D40))&lt;&gt;0,1-$I40/$G40/ABS(SIN(RADIANS(D40))),0)),IF(ISNUMBER(A40),1,#N/A))</f>
        <v>#N/A</v>
      </c>
      <c r="CT40" s="14"/>
      <c r="CU40" s="14" t="e">
        <f ca="1">S40/(0.5*F40+T40)</f>
        <v>#REF!</v>
      </c>
      <c r="CV40" s="14" t="e">
        <f ca="1">INT(MOD(BA40,360)/90)*90</f>
        <v>#REF!</v>
      </c>
      <c r="CW40" s="14" t="e">
        <f ca="1">IF(CV40=0,$CV$13*EXP($CW$13*$CU40)+1-$CV$13,IF(CV40=180,$CV$11*EXP($CW$11*$CU40)+1-$CV$11,$CV$12*EXP($CW$12*$CU40)+1-$CV$12))</f>
        <v>#REF!</v>
      </c>
      <c r="CX40" s="14" t="e">
        <f ca="1">IF(CV40=270,$CV$13*EXP($CW$13*$CU40)+1-$CV$13,IF(CV40=90,$CV$11*EXP($CW$11*$CU40)+1-$CV$11,$CV$12*EXP($CW$12*$CU40)+1-$CV$12))</f>
        <v>#REF!</v>
      </c>
      <c r="CY40" s="14" t="e">
        <f ca="1">CW40+1/2*(CX40-CW40)*(1-COS(2*($CJ40-$CV40)*$CW$8))</f>
        <v>#REF!</v>
      </c>
      <c r="CZ40" s="14" t="e">
        <f ca="1">IF(CV40=0,$CV$19*EXP($CW$19*$CU40)+1-$CV$19,IF(CV40=180,$CV$17*EXP($CW$17*$CU40)+1-$CV$17,$CV$18*EXP($CW$18*$CU40)+1-$CV$18))</f>
        <v>#REF!</v>
      </c>
      <c r="DA40" s="14" t="e">
        <f ca="1">IF(CV40=270,$CV$19*EXP($CW$19*$CU40)+1-$CV$19,IF(CV40=90,$CV$17*EXP($CW$17*$CU40)+1-$CV$17,$CV$18*EXP($CW$18*$CU40)+1-$CV$18))</f>
        <v>#REF!</v>
      </c>
      <c r="DB40" s="14" t="e">
        <f ca="1">CZ40+1/2*(DA40-CZ40)*(1-COS(2*($CJ40-$CV40)*$CW$8))</f>
        <v>#REF!</v>
      </c>
      <c r="DC40" s="14" t="e">
        <f ca="1">IF(OR(ISNUMBER(S40),ISNUMBER(T40)),CY40+1/2*(DB40-CY40)*(1-COS(2*CI40*$CW$8)),IF(ISNUMBER(A40),1,#N/A))</f>
        <v>#N/A</v>
      </c>
      <c r="DD40" s="14"/>
      <c r="DE40" s="14" t="e">
        <f ca="1">X40/(0.5*G40+Y40)</f>
        <v>#REF!</v>
      </c>
      <c r="DF40" s="14" t="e">
        <f ca="1">INT(MOD(CJ40,360)/90)*90</f>
        <v>#REF!</v>
      </c>
      <c r="DG40" s="14" t="e">
        <f ca="1">IF(DF40=0,$DF$13*EXP($DG$13*$DE40)+1-$DF$13,IF(DF40=180,$DF$11*EXP($DG$11*$DE40)+1-$DF$11,$DF$12*EXP($DG$12*$DE40)+1-$DF$12))</f>
        <v>#REF!</v>
      </c>
      <c r="DH40" s="14" t="e">
        <f ca="1">IF(DF40=270,$DF$13*EXP($DG$13*$DE40)+1-$DF$13,IF(DF40=90,$DF$11*EXP($DG$11*$DE40)+1-$DF$11,$DF$12*EXP($DG$12*$DE40)+1-$DF$12))</f>
        <v>#REF!</v>
      </c>
      <c r="DI40" s="14" t="e">
        <f ca="1">DG40+1/2*(DH40-DG40)*(1-COS(2*($CJ40-$DF40)*$DG$8))</f>
        <v>#REF!</v>
      </c>
      <c r="DJ40" s="14" t="e">
        <f ca="1">MIN(1,IF(DF40=0,$DF$19+(1-$DF$19)/(1+$DE40^2)^$DG$19,IF(DF40=180,$DF$17+(1-$DF$17)/(1+$DE40^2)^$DG$17,$DF$18+(1-$DF$18)/(1+$DE40^2)^$DG$18)))</f>
        <v>#REF!</v>
      </c>
      <c r="DK40" s="14" t="e">
        <f ca="1">IF(DF40=270,$DF$19+(1-$DF$19)/(1+$DE40^2)^$DG$19,IF(DF40=90,$DF$17+(1-$DF$17)/(1+$DE40^2)^$DG$17,$DF$18+(1-$DF$18)/(1+$DE40^2)^$DG$18))</f>
        <v>#REF!</v>
      </c>
      <c r="DL40" s="14" t="e">
        <f ca="1">DJ40+1/2*(DK40-DJ40)*(1-COS(2*($CJ40-$DF40)*$DG$8))</f>
        <v>#REF!</v>
      </c>
      <c r="DM40" s="14" t="e">
        <f ca="1">IF(OR(ISNUMBER(X40),ISNUMBER(Y40)),DI40+1/2*(DL40-DI40)*(1-COS(2*$CI40*$DG$8)),IF(ISNUMBER(A40),1,#N/A))</f>
        <v>#N/A</v>
      </c>
    </row>
    <row r="41" spans="1:131" s="1" customFormat="1">
      <c r="A41" s="33" t="e">
        <f ca="1">INDIRECT("Shading!"&amp;$DZ$24&amp;$EA$24+ROW(A41)-23)</f>
        <v>#REF!</v>
      </c>
      <c r="B41" s="34" t="e">
        <f ca="1">INDIRECT("Shading!"&amp;$DZ$25&amp;$EA$25+ROW(B41)-23)</f>
        <v>#REF!</v>
      </c>
      <c r="C41" s="33" t="e">
        <f ca="1">INDIRECT("Shading!"&amp;$DZ$26&amp;$EA$26+ROW(C41)-23)</f>
        <v>#REF!</v>
      </c>
      <c r="D41" s="33" t="e">
        <f ca="1">INDIRECT("Shading!"&amp;$DZ$27&amp;$EA$27+ROW(D41)-23)</f>
        <v>#REF!</v>
      </c>
      <c r="E41" s="32" t="e">
        <f ca="1">INDIRECT("Shading!"&amp;$DZ$28&amp;$EA$28+ROW(E41)-23)</f>
        <v>#REF!</v>
      </c>
      <c r="F41" s="31" t="e">
        <f ca="1">INDIRECT("Shading!"&amp;$DZ$29&amp;$EA$29+ROW(F41)-23)</f>
        <v>#REF!</v>
      </c>
      <c r="G41" s="31" t="e">
        <f ca="1">INDIRECT("Shading!"&amp;$DZ$30&amp;$EA$30+ROW(G41)-23)</f>
        <v>#REF!</v>
      </c>
      <c r="H41" s="30" t="e">
        <f ca="1">INDIRECT("Shading!"&amp;$DZ$31&amp;$EA$31+ROW(H41)-23)</f>
        <v>#REF!</v>
      </c>
      <c r="I41" s="23"/>
      <c r="J41" s="23"/>
      <c r="K41" s="24"/>
      <c r="L41" s="19"/>
      <c r="M41" s="19"/>
      <c r="N41" s="25">
        <f ca="1">IF(AND(ISNUMBER(I41),ISNUMBER(J41),ISNUMBER(K41),ISNUMBER(L41),ISNUMBER(INDIRECT("Shading!"&amp;$DZ$33&amp;$EA$33+ROW(N41)-23))),INDIRECT("Shading!"&amp;$DZ$33&amp;$EA$33+ROW(N41)-23),1)</f>
        <v>1</v>
      </c>
      <c r="O41" s="25">
        <f ca="1">IF(AND(ISNUMBER(I41),ISNUMBER(J41),ISNUMBER(K41),ISNUMBER(L41),ISNUMBER(INDIRECT("Shading!"&amp;$DZ$34&amp;$EA$34+ROW(N41)-23))),INDIRECT("Shading!"&amp;$DZ$34&amp;$EA$34+ROW(O41)-23),1)</f>
        <v>1</v>
      </c>
      <c r="P41" s="18">
        <f ca="1">IF(AND(ISNUMBER(I41),ISNUMBER(J41),ISNUMBER(K41),ISNUMBER(L41),ISNUMBER(N41)),1-(N41-BJ41)*(K41/IF(OR(E41="East",E41="West"),45,90)*(1-L41)/N41),1)</f>
        <v>1</v>
      </c>
      <c r="Q41" s="17">
        <f ca="1">IF(AND(ISNUMBER(I41),ISNUMBER(J41),ISNUMBER(K41),ISNUMBER(M41),ISNUMBER(O41)),1-(O41-CS41)*(K41/IF(OR(E41="East",E41="West"),45,90)*(1-M41)/O41),1)</f>
        <v>1</v>
      </c>
      <c r="R41" s="32" t="str">
        <f ca="1">IF(OR(P41&gt;1,Q41&gt;1),"Horizon shading ","")</f>
        <v/>
      </c>
      <c r="S41" s="29"/>
      <c r="T41" s="28"/>
      <c r="U41" s="39">
        <f>IF(AND(ISNUMBER(S41),ISNUMBER(T41)),1-0.5*(1-BT41),1)</f>
        <v>1</v>
      </c>
      <c r="V41" s="38">
        <f>IF(AND(ISNUMBER(S41),ISNUMBER(T41)),1-0.5*(1-DC41),1)</f>
        <v>1</v>
      </c>
      <c r="W41" s="215" t="str">
        <f>IF(OR(U41&gt;1,V41&gt;1),"Reveal shading ","")</f>
        <v/>
      </c>
      <c r="X41" s="23"/>
      <c r="Y41" s="23"/>
      <c r="Z41" s="19"/>
      <c r="AA41" s="19"/>
      <c r="AB41" s="25">
        <f ca="1">IF(AND(ISNUMBER(X41),ISNUMBER(Y41),ISNUMBER(Z41),ISNUMBER(INDIRECT("Shading!"&amp;$DZ$35&amp;$EA$35+ROW(N41)-23))),INDIRECT("Shading!"&amp;$DZ$35&amp;$EA$35+ROW(N41)-23),1)</f>
        <v>1</v>
      </c>
      <c r="AC41" s="25">
        <f ca="1">IF(AND(ISNUMBER(X41),ISNUMBER(Y41),ISNUMBER(AA41),ISNUMBER(INDIRECT("Shading!"&amp;$DZ$36&amp;$EA$36+ROW(N41)-23))),INDIRECT("Shading!"&amp;$DZ$36&amp;$EA$36+ROW(O41)-23),1)</f>
        <v>1</v>
      </c>
      <c r="AD41" s="18">
        <f ca="1">IF(AND(ISNUMBER(X41),ISNUMBER(Y41),ISNUMBER(Z41),ISNUMBER(AB41)),1-(AB41-CD41)/AB41*(1-Z41),1)</f>
        <v>1</v>
      </c>
      <c r="AE41" s="17">
        <f ca="1">IF(AND(ISNUMBER(X41),ISNUMBER(Y41),ISNUMBER(AA41),ISNUMBER(AC41)),1-(AC41-DM41)/AC41*(1-AA41),1)</f>
        <v>1</v>
      </c>
      <c r="AF41" s="215" t="str">
        <f ca="1">IF(OR(AD41&gt;1,AE41&gt;1),"Overhang shading ","")</f>
        <v/>
      </c>
      <c r="AG41" s="24"/>
      <c r="AH41" s="24"/>
      <c r="AI41" s="23"/>
      <c r="AJ41" s="37">
        <f>IF(AND(ISNUMBER($AI$19),ISNUMBER(AG41)),$F41*$AI$19/1000*$AG41,0)</f>
        <v>0</v>
      </c>
      <c r="AK41" s="36">
        <f>IF(AND(ISNUMBER($AI$19),ISNUMBER(AH41)),IF(ISNUMBER($AI41),$AI41,$G41)*$AI$19/1000*$AH41,0)</f>
        <v>0</v>
      </c>
      <c r="AL41" s="35">
        <f>IF(OR(AJ41&gt;0,AK41&gt;0),1-(AJ41+AK41)/H41*$AI$18,1)</f>
        <v>1</v>
      </c>
      <c r="AM41" s="215" t="str">
        <f>IF(AL41&gt;1,"Glazing bars/juliet balcony shading ","")</f>
        <v/>
      </c>
      <c r="AN41" s="19"/>
      <c r="AO41" s="19"/>
      <c r="AP41" s="18" t="str">
        <f ca="1">IF(OR(P41*U41*AD41*AL41*IF(ISNUMBER(AN41),AN41,1)&gt;=1,P41*U41*AD41*AL41*IF(ISNUMBER(AN41),AN41,1)=0),"",P41*U41*AD41*AL41*IF(ISNUMBER(AN41),AN41,1))</f>
        <v/>
      </c>
      <c r="AQ41" s="17" t="str">
        <f ca="1">IF(OR(Q41*V41*AE41*AL41*IF(ISNUMBER(AO41),AO41,1)&gt;=1,Q41*V41*AE41*AL41*IF(ISNUMBER(AO41),AO41,1)=0),"",Q41*V41*AE41*AL41*IF(ISNUMBER(AO41),AO41,1))</f>
        <v/>
      </c>
      <c r="AR41" s="16" t="str">
        <f ca="1">'Additional Shading 424'!$AP41</f>
        <v/>
      </c>
      <c r="AS41" s="16" t="str">
        <f ca="1">'Additional Shading 424'!$AQ41</f>
        <v/>
      </c>
      <c r="AZ41" s="15" t="e">
        <f ca="1">D41</f>
        <v>#REF!</v>
      </c>
      <c r="BA41" s="15" t="e">
        <f ca="1">C41</f>
        <v>#REF!</v>
      </c>
      <c r="BB41" s="14">
        <f>IF(AND(I41=0,J41=0),1,I41/J41)</f>
        <v>1</v>
      </c>
      <c r="BC41" s="14" t="e">
        <f ca="1">INT(MOD(BA41,360)/90)*90</f>
        <v>#REF!</v>
      </c>
      <c r="BD41" s="14" t="e">
        <f ca="1">IF(BC41=0,$BC$13+(1-$BC$13)/(1+$BB41^2)^$BD$13,IF(BC41=180,$BC$11+(1-$BC$11)/(1+$BB41^2)^$BD$11,$BC$12+(1-$BC$12)/(1+$BB41^2)^$BD$12))</f>
        <v>#REF!</v>
      </c>
      <c r="BE41" s="14" t="e">
        <f ca="1">IF(BC41=270,$BC$13+(1-$BC$13)/(1+$BB41^2)^$BD$13,IF(BC41=90,$BC$11+(1-$BC$11)/(1+$BB41^2)^$BD$11,$BC$12+(1-$BC$12)/(1+$BB41^2)^$BD$12))</f>
        <v>#REF!</v>
      </c>
      <c r="BF41" s="14" t="e">
        <f ca="1">BD41+1/2*(BE41-BD41)*(1-COS(2*($BA41-$BC41)*$BD$8))</f>
        <v>#REF!</v>
      </c>
      <c r="BG41" s="14" t="e">
        <f ca="1">IF(BC41=0,$BC$19*EXP($BD$19*$BB41)+1-$BC$19,IF(BC41=180,$BC$17+(1-$BC$17)/(1+$BB41^2)^$BD$17,$BC$18*EXP($BD$18*$BB41)+1-$BC$18))</f>
        <v>#REF!</v>
      </c>
      <c r="BH41" s="14" t="e">
        <f ca="1">IF(BC41=270,$BC$19*EXP($BD$19*$BB41)+1-$BC$19,IF(BC41=90,$BC$17+(1-$BC$17)/(1+$BB41^2)^$BD$17,$BC$18*EXP($BD$18*$BB41)+1-$BC$18))</f>
        <v>#REF!</v>
      </c>
      <c r="BI41" s="14" t="e">
        <f ca="1">BG41+1/2*(BH41-BG41)*(1-COS(2*($BA41-$BC41)*$BD$8))</f>
        <v>#REF!</v>
      </c>
      <c r="BJ41" s="14" t="e">
        <f ca="1">IF(OR(ISNUMBER(I41),ISNUMBER(J41)),MAX(BF41+1/2*(BI41-BF41)*(1-COS(2*$AZ41*$BD$8)),IF(SIN(RADIANS(D41))&lt;&gt;0,1-$I41/$G41/ABS(SIN(RADIANS(D41))),0)),IF(ISNUMBER(A41),1,#N/A))</f>
        <v>#N/A</v>
      </c>
      <c r="BK41" s="14"/>
      <c r="BL41" s="14" t="e">
        <f ca="1">S41/(0.5*F41+T41)</f>
        <v>#REF!</v>
      </c>
      <c r="BM41" s="14" t="e">
        <f ca="1">INT(MOD(BA41,360)/90)*90</f>
        <v>#REF!</v>
      </c>
      <c r="BN41" s="14" t="e">
        <f ca="1">IF(BM41=0,$BM$13*EXP($BN$13*$BL41)+1-$BM$13,IF(BM41=180,$BM$11*EXP($BN$11*$BL41)+1-$BM$11,$BM$12*EXP($BN$12*$BL41)+1-$BM$12))</f>
        <v>#REF!</v>
      </c>
      <c r="BO41" s="14" t="e">
        <f ca="1">IF(BM41=270,$BM$13*EXP($BN$13*$BL41)+1-$BM$13,IF(BM41=90,$BM$11*EXP($BN$11*$BL41)+1-$BM$11,$BM$12*EXP($BN$12*$BL41)+1-$BM$12))</f>
        <v>#REF!</v>
      </c>
      <c r="BP41" s="14" t="e">
        <f ca="1">BN41+1/2*(BO41-BN41)*(1-COS(2*($C41-$BM41)*$BN$8))</f>
        <v>#REF!</v>
      </c>
      <c r="BQ41" s="14" t="e">
        <f ca="1">IF(BM41=0,$BM$19*EXP($BN$19*$BL41)+1-$BM$19,IF(BM41=180,$BM$17*EXP($BN$17*$BL41)+1-$BM$17,$BM$18*EXP($BN$18*$BL41)+1-$BM$18))</f>
        <v>#REF!</v>
      </c>
      <c r="BR41" s="14" t="e">
        <f ca="1">IF(BM41=270,$BM$19*EXP($BN$19*$BL41)+1-$BM$19,IF(BM41=90,$BM$17*EXP($BN$17*$BL41)+1-$BM$17,$BM$18*EXP($BN$18*$BL41)+1-$BM$18))</f>
        <v>#REF!</v>
      </c>
      <c r="BS41" s="14" t="e">
        <f ca="1">BQ41+1/2*(BR41-BQ41)*(1-COS(2*($C41-$BM41)*$BN$8))</f>
        <v>#REF!</v>
      </c>
      <c r="BT41" s="14" t="e">
        <f ca="1">BP41+1/2*(BS41-BP41)*(1-COS(2*$AZ41*$BN$8))</f>
        <v>#REF!</v>
      </c>
      <c r="BU41" s="14"/>
      <c r="BV41" s="14" t="e">
        <f ca="1">X41/(0.5*G41+Y41)</f>
        <v>#REF!</v>
      </c>
      <c r="BW41" s="14" t="e">
        <f ca="1">INT(MOD(BA41,360)/90)*90</f>
        <v>#REF!</v>
      </c>
      <c r="BX41" s="14" t="e">
        <f ca="1">IF(BW41=0,$BW$13*EXP($BX$13*$BV41)+1-$BW$13,IF(BW41=180,$BW$11*EXP($BX$11*$BV41)+1-$BW$11,$BW$12*EXP($BX$12*$BV41)+1-$BW$12))</f>
        <v>#REF!</v>
      </c>
      <c r="BY41" s="14" t="e">
        <f ca="1">IF(BW41=270,$BW$13*EXP($BX$13*$BV41)+1-$BW$13,IF(BW41=90,$BW$11*EXP($BX$11*$BV41)+1-$BW$11,$BW$12*EXP($BX$12*$BV41)+1-$BW$12))</f>
        <v>#REF!</v>
      </c>
      <c r="BZ41" s="14" t="e">
        <f ca="1">BX41+1/2*(BY41-BX41)*(1-COS(2*($BA41-$BW41)*$BX$8))</f>
        <v>#REF!</v>
      </c>
      <c r="CA41" s="14" t="e">
        <f ca="1">MIN(1,IF(BW41=0,$BW$19*EXP($BX$19*$BV41)+1-$BW$19,IF(BW41=180,$BW$17*EXP($BX$17*$BV41)+1-$BW$17,$BW$18*EXP($BX$18*$BV41)+1-$BW$18)))</f>
        <v>#REF!</v>
      </c>
      <c r="CB41" s="14" t="e">
        <f ca="1">IF(BW41=270,$BW$19*EXP($BX$19*$BV41)+1-$BW$19,IF(BW41=90,$BW$17*EXP($BX$17*$BV41)+1-$BW$17,$BW$18*EXP($BX$18*$BV41)+1-$BW$18))</f>
        <v>#REF!</v>
      </c>
      <c r="CC41" s="14" t="e">
        <f ca="1">CA41+1/2*(CB41-CA41)*(1-COS(2*($BA41-$BW41)*$BX$8))</f>
        <v>#REF!</v>
      </c>
      <c r="CD41" s="14" t="e">
        <f ca="1">BZ41+1/2*(CC41-BZ41)*(1-COS(2*$AZ41*$BX$8))</f>
        <v>#REF!</v>
      </c>
      <c r="CI41" s="15" t="e">
        <f ca="1">D41</f>
        <v>#REF!</v>
      </c>
      <c r="CJ41" s="15" t="e">
        <f ca="1">C41</f>
        <v>#REF!</v>
      </c>
      <c r="CK41" s="14">
        <f>IF(AND(I41=0,J41=0),1,I41/J41)</f>
        <v>1</v>
      </c>
      <c r="CL41" s="14" t="e">
        <f ca="1">INT(MOD(CJ41,360)/90)*90</f>
        <v>#REF!</v>
      </c>
      <c r="CM41" s="14" t="e">
        <f ca="1">IF(CL41=0,$CL$13*EXP($CM$13*$CK41)+1-$CL$13,IF(CL41=180,$CL$11*EXP($CM$11*$CK41)+1-$CL$11,$CL$12*EXP($CM$12*$CK41)+1-$CL$12))</f>
        <v>#REF!</v>
      </c>
      <c r="CN41" s="14" t="e">
        <f ca="1">IF(CL41=270,$CL$13*EXP($CM$13*$CK41)+1-$CL$13,IF(CL41=90,$CL$11*EXP($CM$11*$CK41)+1-$CL$11,$CL$12*EXP($CM$12*$CK41)+1-$CL$12))</f>
        <v>#REF!</v>
      </c>
      <c r="CO41" s="14" t="e">
        <f ca="1">CM41+1/2*(CN41-CM41)*(1-COS(2*($CJ41-$CL41)*$CM$8))</f>
        <v>#REF!</v>
      </c>
      <c r="CP41" s="14" t="e">
        <f ca="1">IF(CL41=0,$CL$19*EXP($CM$19*$CK41)+1-$CL$19,IF(CL41=180,$CL$17*EXP($CM$17*$CK41)+1-$CL$17,$CL$18*EXP($CM$18*$CK41)+1-$CL$18))</f>
        <v>#REF!</v>
      </c>
      <c r="CQ41" s="14" t="e">
        <f ca="1">IF(CL41=270,$CL$19*EXP($CM$19*$CK41)+1-$CL$19,IF(CL41=90,$CL$17*EXP($CM$17*$CK41)+1-$CL$17,$CL$18*EXP($CM$18*$CK41)+1-$CL$18))</f>
        <v>#REF!</v>
      </c>
      <c r="CR41" s="14" t="e">
        <f ca="1">CP41+1/2*(CQ41-CP41)*(1-COS(2*($CJ41-$CL41)*$CM$8))</f>
        <v>#REF!</v>
      </c>
      <c r="CS41" s="14" t="e">
        <f ca="1">IF(OR(ISNUMBER(I41),ISNUMBER(J41)),MAX(CO41+1/2*(CR41-CO41)*(1-COS(2*$CI41*$CM$8)),IF(SIN(RADIANS(D41))&lt;&gt;0,1-$I41/$G41/ABS(SIN(RADIANS(D41))),0)),IF(ISNUMBER(A41),1,#N/A))</f>
        <v>#N/A</v>
      </c>
      <c r="CT41" s="14"/>
      <c r="CU41" s="14" t="e">
        <f ca="1">S41/(0.5*F41+T41)</f>
        <v>#REF!</v>
      </c>
      <c r="CV41" s="14" t="e">
        <f ca="1">INT(MOD(BA41,360)/90)*90</f>
        <v>#REF!</v>
      </c>
      <c r="CW41" s="14" t="e">
        <f ca="1">IF(CV41=0,$CV$13*EXP($CW$13*$CU41)+1-$CV$13,IF(CV41=180,$CV$11*EXP($CW$11*$CU41)+1-$CV$11,$CV$12*EXP($CW$12*$CU41)+1-$CV$12))</f>
        <v>#REF!</v>
      </c>
      <c r="CX41" s="14" t="e">
        <f ca="1">IF(CV41=270,$CV$13*EXP($CW$13*$CU41)+1-$CV$13,IF(CV41=90,$CV$11*EXP($CW$11*$CU41)+1-$CV$11,$CV$12*EXP($CW$12*$CU41)+1-$CV$12))</f>
        <v>#REF!</v>
      </c>
      <c r="CY41" s="14" t="e">
        <f ca="1">CW41+1/2*(CX41-CW41)*(1-COS(2*($CJ41-$CV41)*$CW$8))</f>
        <v>#REF!</v>
      </c>
      <c r="CZ41" s="14" t="e">
        <f ca="1">IF(CV41=0,$CV$19*EXP($CW$19*$CU41)+1-$CV$19,IF(CV41=180,$CV$17*EXP($CW$17*$CU41)+1-$CV$17,$CV$18*EXP($CW$18*$CU41)+1-$CV$18))</f>
        <v>#REF!</v>
      </c>
      <c r="DA41" s="14" t="e">
        <f ca="1">IF(CV41=270,$CV$19*EXP($CW$19*$CU41)+1-$CV$19,IF(CV41=90,$CV$17*EXP($CW$17*$CU41)+1-$CV$17,$CV$18*EXP($CW$18*$CU41)+1-$CV$18))</f>
        <v>#REF!</v>
      </c>
      <c r="DB41" s="14" t="e">
        <f ca="1">CZ41+1/2*(DA41-CZ41)*(1-COS(2*($CJ41-$CV41)*$CW$8))</f>
        <v>#REF!</v>
      </c>
      <c r="DC41" s="14" t="e">
        <f ca="1">IF(OR(ISNUMBER(S41),ISNUMBER(T41)),CY41+1/2*(DB41-CY41)*(1-COS(2*CI41*$CW$8)),IF(ISNUMBER(A41),1,#N/A))</f>
        <v>#N/A</v>
      </c>
      <c r="DD41" s="14"/>
      <c r="DE41" s="14" t="e">
        <f ca="1">X41/(0.5*G41+Y41)</f>
        <v>#REF!</v>
      </c>
      <c r="DF41" s="14" t="e">
        <f ca="1">INT(MOD(CJ41,360)/90)*90</f>
        <v>#REF!</v>
      </c>
      <c r="DG41" s="14" t="e">
        <f ca="1">IF(DF41=0,$DF$13*EXP($DG$13*$DE41)+1-$DF$13,IF(DF41=180,$DF$11*EXP($DG$11*$DE41)+1-$DF$11,$DF$12*EXP($DG$12*$DE41)+1-$DF$12))</f>
        <v>#REF!</v>
      </c>
      <c r="DH41" s="14" t="e">
        <f ca="1">IF(DF41=270,$DF$13*EXP($DG$13*$DE41)+1-$DF$13,IF(DF41=90,$DF$11*EXP($DG$11*$DE41)+1-$DF$11,$DF$12*EXP($DG$12*$DE41)+1-$DF$12))</f>
        <v>#REF!</v>
      </c>
      <c r="DI41" s="14" t="e">
        <f ca="1">DG41+1/2*(DH41-DG41)*(1-COS(2*($CJ41-$DF41)*$DG$8))</f>
        <v>#REF!</v>
      </c>
      <c r="DJ41" s="14" t="e">
        <f ca="1">MIN(1,IF(DF41=0,$DF$19+(1-$DF$19)/(1+$DE41^2)^$DG$19,IF(DF41=180,$DF$17+(1-$DF$17)/(1+$DE41^2)^$DG$17,$DF$18+(1-$DF$18)/(1+$DE41^2)^$DG$18)))</f>
        <v>#REF!</v>
      </c>
      <c r="DK41" s="14" t="e">
        <f ca="1">IF(DF41=270,$DF$19+(1-$DF$19)/(1+$DE41^2)^$DG$19,IF(DF41=90,$DF$17+(1-$DF$17)/(1+$DE41^2)^$DG$17,$DF$18+(1-$DF$18)/(1+$DE41^2)^$DG$18))</f>
        <v>#REF!</v>
      </c>
      <c r="DL41" s="14" t="e">
        <f ca="1">DJ41+1/2*(DK41-DJ41)*(1-COS(2*($CJ41-$DF41)*$DG$8))</f>
        <v>#REF!</v>
      </c>
      <c r="DM41" s="14" t="e">
        <f ca="1">IF(OR(ISNUMBER(X41),ISNUMBER(Y41)),DI41+1/2*(DL41-DI41)*(1-COS(2*$CI41*$DG$8)),IF(ISNUMBER(A41),1,#N/A))</f>
        <v>#N/A</v>
      </c>
    </row>
    <row r="42" spans="1:131" s="1" customFormat="1">
      <c r="A42" s="33" t="e">
        <f ca="1">INDIRECT("Shading!"&amp;$DZ$24&amp;$EA$24+ROW(A42)-23)</f>
        <v>#REF!</v>
      </c>
      <c r="B42" s="34" t="e">
        <f ca="1">INDIRECT("Shading!"&amp;$DZ$25&amp;$EA$25+ROW(B42)-23)</f>
        <v>#REF!</v>
      </c>
      <c r="C42" s="33" t="e">
        <f ca="1">INDIRECT("Shading!"&amp;$DZ$26&amp;$EA$26+ROW(C42)-23)</f>
        <v>#REF!</v>
      </c>
      <c r="D42" s="33" t="e">
        <f ca="1">INDIRECT("Shading!"&amp;$DZ$27&amp;$EA$27+ROW(D42)-23)</f>
        <v>#REF!</v>
      </c>
      <c r="E42" s="32" t="e">
        <f ca="1">INDIRECT("Shading!"&amp;$DZ$28&amp;$EA$28+ROW(E42)-23)</f>
        <v>#REF!</v>
      </c>
      <c r="F42" s="31" t="e">
        <f ca="1">INDIRECT("Shading!"&amp;$DZ$29&amp;$EA$29+ROW(F42)-23)</f>
        <v>#REF!</v>
      </c>
      <c r="G42" s="31" t="e">
        <f ca="1">INDIRECT("Shading!"&amp;$DZ$30&amp;$EA$30+ROW(G42)-23)</f>
        <v>#REF!</v>
      </c>
      <c r="H42" s="30" t="e">
        <f ca="1">INDIRECT("Shading!"&amp;$DZ$31&amp;$EA$31+ROW(H42)-23)</f>
        <v>#REF!</v>
      </c>
      <c r="I42" s="23"/>
      <c r="J42" s="23"/>
      <c r="K42" s="24"/>
      <c r="L42" s="19"/>
      <c r="M42" s="19"/>
      <c r="N42" s="25">
        <f ca="1">IF(AND(ISNUMBER(I42),ISNUMBER(J42),ISNUMBER(K42),ISNUMBER(L42),ISNUMBER(INDIRECT("Shading!"&amp;$DZ$33&amp;$EA$33+ROW(N42)-23))),INDIRECT("Shading!"&amp;$DZ$33&amp;$EA$33+ROW(N42)-23),1)</f>
        <v>1</v>
      </c>
      <c r="O42" s="25">
        <f ca="1">IF(AND(ISNUMBER(I42),ISNUMBER(J42),ISNUMBER(K42),ISNUMBER(L42),ISNUMBER(INDIRECT("Shading!"&amp;$DZ$34&amp;$EA$34+ROW(N42)-23))),INDIRECT("Shading!"&amp;$DZ$34&amp;$EA$34+ROW(O42)-23),1)</f>
        <v>1</v>
      </c>
      <c r="P42" s="18">
        <f ca="1">IF(AND(ISNUMBER(I42),ISNUMBER(J42),ISNUMBER(K42),ISNUMBER(L42),ISNUMBER(N42)),1-(N42-BJ42)*(K42/IF(OR(E42="East",E42="West"),45,90)*(1-L42)/N42),1)</f>
        <v>1</v>
      </c>
      <c r="Q42" s="17">
        <f ca="1">IF(AND(ISNUMBER(I42),ISNUMBER(J42),ISNUMBER(K42),ISNUMBER(M42),ISNUMBER(O42)),1-(O42-CS42)*(K42/IF(OR(E42="East",E42="West"),45,90)*(1-M42)/O42),1)</f>
        <v>1</v>
      </c>
      <c r="R42" s="32" t="str">
        <f ca="1">IF(OR(P42&gt;1,Q42&gt;1),"Horizon shading ","")</f>
        <v/>
      </c>
      <c r="S42" s="29"/>
      <c r="T42" s="28"/>
      <c r="U42" s="39">
        <f>IF(AND(ISNUMBER(S42),ISNUMBER(T42)),1-0.5*(1-BT42),1)</f>
        <v>1</v>
      </c>
      <c r="V42" s="38">
        <f>IF(AND(ISNUMBER(S42),ISNUMBER(T42)),1-0.5*(1-DC42),1)</f>
        <v>1</v>
      </c>
      <c r="W42" s="215" t="str">
        <f>IF(OR(U42&gt;1,V42&gt;1),"Reveal shading ","")</f>
        <v/>
      </c>
      <c r="X42" s="23"/>
      <c r="Y42" s="23"/>
      <c r="Z42" s="19"/>
      <c r="AA42" s="19"/>
      <c r="AB42" s="25">
        <f ca="1">IF(AND(ISNUMBER(X42),ISNUMBER(Y42),ISNUMBER(Z42),ISNUMBER(INDIRECT("Shading!"&amp;$DZ$35&amp;$EA$35+ROW(N42)-23))),INDIRECT("Shading!"&amp;$DZ$35&amp;$EA$35+ROW(N42)-23),1)</f>
        <v>1</v>
      </c>
      <c r="AC42" s="25">
        <f ca="1">IF(AND(ISNUMBER(X42),ISNUMBER(Y42),ISNUMBER(AA42),ISNUMBER(INDIRECT("Shading!"&amp;$DZ$36&amp;$EA$36+ROW(N42)-23))),INDIRECT("Shading!"&amp;$DZ$36&amp;$EA$36+ROW(O42)-23),1)</f>
        <v>1</v>
      </c>
      <c r="AD42" s="18">
        <f ca="1">IF(AND(ISNUMBER(X42),ISNUMBER(Y42),ISNUMBER(Z42),ISNUMBER(AB42)),1-(AB42-CD42)/AB42*(1-Z42),1)</f>
        <v>1</v>
      </c>
      <c r="AE42" s="17">
        <f ca="1">IF(AND(ISNUMBER(X42),ISNUMBER(Y42),ISNUMBER(AA42),ISNUMBER(AC42)),1-(AC42-DM42)/AC42*(1-AA42),1)</f>
        <v>1</v>
      </c>
      <c r="AF42" s="215" t="str">
        <f ca="1">IF(OR(AD42&gt;1,AE42&gt;1),"Overhang shading ","")</f>
        <v/>
      </c>
      <c r="AG42" s="24"/>
      <c r="AH42" s="24"/>
      <c r="AI42" s="23"/>
      <c r="AJ42" s="37">
        <f>IF(AND(ISNUMBER($AI$19),ISNUMBER(AG42)),$F42*$AI$19/1000*$AG42,0)</f>
        <v>0</v>
      </c>
      <c r="AK42" s="36">
        <f>IF(AND(ISNUMBER($AI$19),ISNUMBER(AH42)),IF(ISNUMBER($AI42),$AI42,$G42)*$AI$19/1000*$AH42,0)</f>
        <v>0</v>
      </c>
      <c r="AL42" s="35">
        <f>IF(OR(AJ42&gt;0,AK42&gt;0),1-(AJ42+AK42)/H42*$AI$18,1)</f>
        <v>1</v>
      </c>
      <c r="AM42" s="215" t="str">
        <f>IF(AL42&gt;1,"Glazing bars/juliet balcony shading ","")</f>
        <v/>
      </c>
      <c r="AN42" s="19"/>
      <c r="AO42" s="19"/>
      <c r="AP42" s="18" t="str">
        <f ca="1">IF(OR(P42*U42*AD42*AL42*IF(ISNUMBER(AN42),AN42,1)&gt;=1,P42*U42*AD42*AL42*IF(ISNUMBER(AN42),AN42,1)=0),"",P42*U42*AD42*AL42*IF(ISNUMBER(AN42),AN42,1))</f>
        <v/>
      </c>
      <c r="AQ42" s="17" t="str">
        <f ca="1">IF(OR(Q42*V42*AE42*AL42*IF(ISNUMBER(AO42),AO42,1)&gt;=1,Q42*V42*AE42*AL42*IF(ISNUMBER(AO42),AO42,1)=0),"",Q42*V42*AE42*AL42*IF(ISNUMBER(AO42),AO42,1))</f>
        <v/>
      </c>
      <c r="AR42" s="16" t="str">
        <f ca="1">'Additional Shading 424'!$AP42</f>
        <v/>
      </c>
      <c r="AS42" s="16" t="str">
        <f ca="1">'Additional Shading 424'!$AQ42</f>
        <v/>
      </c>
      <c r="AZ42" s="15" t="e">
        <f ca="1">D42</f>
        <v>#REF!</v>
      </c>
      <c r="BA42" s="15" t="e">
        <f ca="1">C42</f>
        <v>#REF!</v>
      </c>
      <c r="BB42" s="14">
        <f>IF(AND(I42=0,J42=0),1,I42/J42)</f>
        <v>1</v>
      </c>
      <c r="BC42" s="14" t="e">
        <f ca="1">INT(MOD(BA42,360)/90)*90</f>
        <v>#REF!</v>
      </c>
      <c r="BD42" s="14" t="e">
        <f ca="1">IF(BC42=0,$BC$13+(1-$BC$13)/(1+$BB42^2)^$BD$13,IF(BC42=180,$BC$11+(1-$BC$11)/(1+$BB42^2)^$BD$11,$BC$12+(1-$BC$12)/(1+$BB42^2)^$BD$12))</f>
        <v>#REF!</v>
      </c>
      <c r="BE42" s="14" t="e">
        <f ca="1">IF(BC42=270,$BC$13+(1-$BC$13)/(1+$BB42^2)^$BD$13,IF(BC42=90,$BC$11+(1-$BC$11)/(1+$BB42^2)^$BD$11,$BC$12+(1-$BC$12)/(1+$BB42^2)^$BD$12))</f>
        <v>#REF!</v>
      </c>
      <c r="BF42" s="14" t="e">
        <f ca="1">BD42+1/2*(BE42-BD42)*(1-COS(2*($BA42-$BC42)*$BD$8))</f>
        <v>#REF!</v>
      </c>
      <c r="BG42" s="14" t="e">
        <f ca="1">IF(BC42=0,$BC$19*EXP($BD$19*$BB42)+1-$BC$19,IF(BC42=180,$BC$17+(1-$BC$17)/(1+$BB42^2)^$BD$17,$BC$18*EXP($BD$18*$BB42)+1-$BC$18))</f>
        <v>#REF!</v>
      </c>
      <c r="BH42" s="14" t="e">
        <f ca="1">IF(BC42=270,$BC$19*EXP($BD$19*$BB42)+1-$BC$19,IF(BC42=90,$BC$17+(1-$BC$17)/(1+$BB42^2)^$BD$17,$BC$18*EXP($BD$18*$BB42)+1-$BC$18))</f>
        <v>#REF!</v>
      </c>
      <c r="BI42" s="14" t="e">
        <f ca="1">BG42+1/2*(BH42-BG42)*(1-COS(2*($BA42-$BC42)*$BD$8))</f>
        <v>#REF!</v>
      </c>
      <c r="BJ42" s="14" t="e">
        <f ca="1">IF(OR(ISNUMBER(I42),ISNUMBER(J42)),MAX(BF42+1/2*(BI42-BF42)*(1-COS(2*$AZ42*$BD$8)),IF(SIN(RADIANS(D42))&lt;&gt;0,1-$I42/$G42/ABS(SIN(RADIANS(D42))),0)),IF(ISNUMBER(A42),1,#N/A))</f>
        <v>#N/A</v>
      </c>
      <c r="BK42" s="14"/>
      <c r="BL42" s="14" t="e">
        <f ca="1">S42/(0.5*F42+T42)</f>
        <v>#REF!</v>
      </c>
      <c r="BM42" s="14" t="e">
        <f ca="1">INT(MOD(BA42,360)/90)*90</f>
        <v>#REF!</v>
      </c>
      <c r="BN42" s="14" t="e">
        <f ca="1">IF(BM42=0,$BM$13*EXP($BN$13*$BL42)+1-$BM$13,IF(BM42=180,$BM$11*EXP($BN$11*$BL42)+1-$BM$11,$BM$12*EXP($BN$12*$BL42)+1-$BM$12))</f>
        <v>#REF!</v>
      </c>
      <c r="BO42" s="14" t="e">
        <f ca="1">IF(BM42=270,$BM$13*EXP($BN$13*$BL42)+1-$BM$13,IF(BM42=90,$BM$11*EXP($BN$11*$BL42)+1-$BM$11,$BM$12*EXP($BN$12*$BL42)+1-$BM$12))</f>
        <v>#REF!</v>
      </c>
      <c r="BP42" s="14" t="e">
        <f ca="1">BN42+1/2*(BO42-BN42)*(1-COS(2*($C42-$BM42)*$BN$8))</f>
        <v>#REF!</v>
      </c>
      <c r="BQ42" s="14" t="e">
        <f ca="1">IF(BM42=0,$BM$19*EXP($BN$19*$BL42)+1-$BM$19,IF(BM42=180,$BM$17*EXP($BN$17*$BL42)+1-$BM$17,$BM$18*EXP($BN$18*$BL42)+1-$BM$18))</f>
        <v>#REF!</v>
      </c>
      <c r="BR42" s="14" t="e">
        <f ca="1">IF(BM42=270,$BM$19*EXP($BN$19*$BL42)+1-$BM$19,IF(BM42=90,$BM$17*EXP($BN$17*$BL42)+1-$BM$17,$BM$18*EXP($BN$18*$BL42)+1-$BM$18))</f>
        <v>#REF!</v>
      </c>
      <c r="BS42" s="14" t="e">
        <f ca="1">BQ42+1/2*(BR42-BQ42)*(1-COS(2*($C42-$BM42)*$BN$8))</f>
        <v>#REF!</v>
      </c>
      <c r="BT42" s="14" t="e">
        <f ca="1">BP42+1/2*(BS42-BP42)*(1-COS(2*$AZ42*$BN$8))</f>
        <v>#REF!</v>
      </c>
      <c r="BU42" s="14"/>
      <c r="BV42" s="14" t="e">
        <f ca="1">X42/(0.5*G42+Y42)</f>
        <v>#REF!</v>
      </c>
      <c r="BW42" s="14" t="e">
        <f ca="1">INT(MOD(BA42,360)/90)*90</f>
        <v>#REF!</v>
      </c>
      <c r="BX42" s="14" t="e">
        <f ca="1">IF(BW42=0,$BW$13*EXP($BX$13*$BV42)+1-$BW$13,IF(BW42=180,$BW$11*EXP($BX$11*$BV42)+1-$BW$11,$BW$12*EXP($BX$12*$BV42)+1-$BW$12))</f>
        <v>#REF!</v>
      </c>
      <c r="BY42" s="14" t="e">
        <f ca="1">IF(BW42=270,$BW$13*EXP($BX$13*$BV42)+1-$BW$13,IF(BW42=90,$BW$11*EXP($BX$11*$BV42)+1-$BW$11,$BW$12*EXP($BX$12*$BV42)+1-$BW$12))</f>
        <v>#REF!</v>
      </c>
      <c r="BZ42" s="14" t="e">
        <f ca="1">BX42+1/2*(BY42-BX42)*(1-COS(2*($BA42-$BW42)*$BX$8))</f>
        <v>#REF!</v>
      </c>
      <c r="CA42" s="14" t="e">
        <f ca="1">MIN(1,IF(BW42=0,$BW$19*EXP($BX$19*$BV42)+1-$BW$19,IF(BW42=180,$BW$17*EXP($BX$17*$BV42)+1-$BW$17,$BW$18*EXP($BX$18*$BV42)+1-$BW$18)))</f>
        <v>#REF!</v>
      </c>
      <c r="CB42" s="14" t="e">
        <f ca="1">IF(BW42=270,$BW$19*EXP($BX$19*$BV42)+1-$BW$19,IF(BW42=90,$BW$17*EXP($BX$17*$BV42)+1-$BW$17,$BW$18*EXP($BX$18*$BV42)+1-$BW$18))</f>
        <v>#REF!</v>
      </c>
      <c r="CC42" s="14" t="e">
        <f ca="1">CA42+1/2*(CB42-CA42)*(1-COS(2*($BA42-$BW42)*$BX$8))</f>
        <v>#REF!</v>
      </c>
      <c r="CD42" s="14" t="e">
        <f ca="1">BZ42+1/2*(CC42-BZ42)*(1-COS(2*$AZ42*$BX$8))</f>
        <v>#REF!</v>
      </c>
      <c r="CI42" s="15" t="e">
        <f ca="1">D42</f>
        <v>#REF!</v>
      </c>
      <c r="CJ42" s="15" t="e">
        <f ca="1">C42</f>
        <v>#REF!</v>
      </c>
      <c r="CK42" s="14">
        <f>IF(AND(I42=0,J42=0),1,I42/J42)</f>
        <v>1</v>
      </c>
      <c r="CL42" s="14" t="e">
        <f ca="1">INT(MOD(CJ42,360)/90)*90</f>
        <v>#REF!</v>
      </c>
      <c r="CM42" s="14" t="e">
        <f ca="1">IF(CL42=0,$CL$13*EXP($CM$13*$CK42)+1-$CL$13,IF(CL42=180,$CL$11*EXP($CM$11*$CK42)+1-$CL$11,$CL$12*EXP($CM$12*$CK42)+1-$CL$12))</f>
        <v>#REF!</v>
      </c>
      <c r="CN42" s="14" t="e">
        <f ca="1">IF(CL42=270,$CL$13*EXP($CM$13*$CK42)+1-$CL$13,IF(CL42=90,$CL$11*EXP($CM$11*$CK42)+1-$CL$11,$CL$12*EXP($CM$12*$CK42)+1-$CL$12))</f>
        <v>#REF!</v>
      </c>
      <c r="CO42" s="14" t="e">
        <f ca="1">CM42+1/2*(CN42-CM42)*(1-COS(2*($CJ42-$CL42)*$CM$8))</f>
        <v>#REF!</v>
      </c>
      <c r="CP42" s="14" t="e">
        <f ca="1">IF(CL42=0,$CL$19*EXP($CM$19*$CK42)+1-$CL$19,IF(CL42=180,$CL$17*EXP($CM$17*$CK42)+1-$CL$17,$CL$18*EXP($CM$18*$CK42)+1-$CL$18))</f>
        <v>#REF!</v>
      </c>
      <c r="CQ42" s="14" t="e">
        <f ca="1">IF(CL42=270,$CL$19*EXP($CM$19*$CK42)+1-$CL$19,IF(CL42=90,$CL$17*EXP($CM$17*$CK42)+1-$CL$17,$CL$18*EXP($CM$18*$CK42)+1-$CL$18))</f>
        <v>#REF!</v>
      </c>
      <c r="CR42" s="14" t="e">
        <f ca="1">CP42+1/2*(CQ42-CP42)*(1-COS(2*($CJ42-$CL42)*$CM$8))</f>
        <v>#REF!</v>
      </c>
      <c r="CS42" s="14" t="e">
        <f ca="1">IF(OR(ISNUMBER(I42),ISNUMBER(J42)),MAX(CO42+1/2*(CR42-CO42)*(1-COS(2*$CI42*$CM$8)),IF(SIN(RADIANS(D42))&lt;&gt;0,1-$I42/$G42/ABS(SIN(RADIANS(D42))),0)),IF(ISNUMBER(A42),1,#N/A))</f>
        <v>#N/A</v>
      </c>
      <c r="CT42" s="14"/>
      <c r="CU42" s="14" t="e">
        <f ca="1">S42/(0.5*F42+T42)</f>
        <v>#REF!</v>
      </c>
      <c r="CV42" s="14" t="e">
        <f ca="1">INT(MOD(BA42,360)/90)*90</f>
        <v>#REF!</v>
      </c>
      <c r="CW42" s="14" t="e">
        <f ca="1">IF(CV42=0,$CV$13*EXP($CW$13*$CU42)+1-$CV$13,IF(CV42=180,$CV$11*EXP($CW$11*$CU42)+1-$CV$11,$CV$12*EXP($CW$12*$CU42)+1-$CV$12))</f>
        <v>#REF!</v>
      </c>
      <c r="CX42" s="14" t="e">
        <f ca="1">IF(CV42=270,$CV$13*EXP($CW$13*$CU42)+1-$CV$13,IF(CV42=90,$CV$11*EXP($CW$11*$CU42)+1-$CV$11,$CV$12*EXP($CW$12*$CU42)+1-$CV$12))</f>
        <v>#REF!</v>
      </c>
      <c r="CY42" s="14" t="e">
        <f ca="1">CW42+1/2*(CX42-CW42)*(1-COS(2*($CJ42-$CV42)*$CW$8))</f>
        <v>#REF!</v>
      </c>
      <c r="CZ42" s="14" t="e">
        <f ca="1">IF(CV42=0,$CV$19*EXP($CW$19*$CU42)+1-$CV$19,IF(CV42=180,$CV$17*EXP($CW$17*$CU42)+1-$CV$17,$CV$18*EXP($CW$18*$CU42)+1-$CV$18))</f>
        <v>#REF!</v>
      </c>
      <c r="DA42" s="14" t="e">
        <f ca="1">IF(CV42=270,$CV$19*EXP($CW$19*$CU42)+1-$CV$19,IF(CV42=90,$CV$17*EXP($CW$17*$CU42)+1-$CV$17,$CV$18*EXP($CW$18*$CU42)+1-$CV$18))</f>
        <v>#REF!</v>
      </c>
      <c r="DB42" s="14" t="e">
        <f ca="1">CZ42+1/2*(DA42-CZ42)*(1-COS(2*($CJ42-$CV42)*$CW$8))</f>
        <v>#REF!</v>
      </c>
      <c r="DC42" s="14" t="e">
        <f ca="1">IF(OR(ISNUMBER(S42),ISNUMBER(T42)),CY42+1/2*(DB42-CY42)*(1-COS(2*CI42*$CW$8)),IF(ISNUMBER(A42),1,#N/A))</f>
        <v>#N/A</v>
      </c>
      <c r="DD42" s="14"/>
      <c r="DE42" s="14" t="e">
        <f ca="1">X42/(0.5*G42+Y42)</f>
        <v>#REF!</v>
      </c>
      <c r="DF42" s="14" t="e">
        <f ca="1">INT(MOD(CJ42,360)/90)*90</f>
        <v>#REF!</v>
      </c>
      <c r="DG42" s="14" t="e">
        <f ca="1">IF(DF42=0,$DF$13*EXP($DG$13*$DE42)+1-$DF$13,IF(DF42=180,$DF$11*EXP($DG$11*$DE42)+1-$DF$11,$DF$12*EXP($DG$12*$DE42)+1-$DF$12))</f>
        <v>#REF!</v>
      </c>
      <c r="DH42" s="14" t="e">
        <f ca="1">IF(DF42=270,$DF$13*EXP($DG$13*$DE42)+1-$DF$13,IF(DF42=90,$DF$11*EXP($DG$11*$DE42)+1-$DF$11,$DF$12*EXP($DG$12*$DE42)+1-$DF$12))</f>
        <v>#REF!</v>
      </c>
      <c r="DI42" s="14" t="e">
        <f ca="1">DG42+1/2*(DH42-DG42)*(1-COS(2*($CJ42-$DF42)*$DG$8))</f>
        <v>#REF!</v>
      </c>
      <c r="DJ42" s="14" t="e">
        <f ca="1">MIN(1,IF(DF42=0,$DF$19+(1-$DF$19)/(1+$DE42^2)^$DG$19,IF(DF42=180,$DF$17+(1-$DF$17)/(1+$DE42^2)^$DG$17,$DF$18+(1-$DF$18)/(1+$DE42^2)^$DG$18)))</f>
        <v>#REF!</v>
      </c>
      <c r="DK42" s="14" t="e">
        <f ca="1">IF(DF42=270,$DF$19+(1-$DF$19)/(1+$DE42^2)^$DG$19,IF(DF42=90,$DF$17+(1-$DF$17)/(1+$DE42^2)^$DG$17,$DF$18+(1-$DF$18)/(1+$DE42^2)^$DG$18))</f>
        <v>#REF!</v>
      </c>
      <c r="DL42" s="14" t="e">
        <f ca="1">DJ42+1/2*(DK42-DJ42)*(1-COS(2*($CJ42-$DF42)*$DG$8))</f>
        <v>#REF!</v>
      </c>
      <c r="DM42" s="14" t="e">
        <f ca="1">IF(OR(ISNUMBER(X42),ISNUMBER(Y42)),DI42+1/2*(DL42-DI42)*(1-COS(2*$CI42*$DG$8)),IF(ISNUMBER(A42),1,#N/A))</f>
        <v>#N/A</v>
      </c>
    </row>
    <row r="43" spans="1:131" s="1" customFormat="1">
      <c r="A43" s="33" t="e">
        <f ca="1">INDIRECT("Shading!"&amp;$DZ$24&amp;$EA$24+ROW(A43)-23)</f>
        <v>#REF!</v>
      </c>
      <c r="B43" s="34" t="e">
        <f ca="1">INDIRECT("Shading!"&amp;$DZ$25&amp;$EA$25+ROW(B43)-23)</f>
        <v>#REF!</v>
      </c>
      <c r="C43" s="33" t="e">
        <f ca="1">INDIRECT("Shading!"&amp;$DZ$26&amp;$EA$26+ROW(C43)-23)</f>
        <v>#REF!</v>
      </c>
      <c r="D43" s="33" t="e">
        <f ca="1">INDIRECT("Shading!"&amp;$DZ$27&amp;$EA$27+ROW(D43)-23)</f>
        <v>#REF!</v>
      </c>
      <c r="E43" s="32" t="e">
        <f ca="1">INDIRECT("Shading!"&amp;$DZ$28&amp;$EA$28+ROW(E43)-23)</f>
        <v>#REF!</v>
      </c>
      <c r="F43" s="31" t="e">
        <f ca="1">INDIRECT("Shading!"&amp;$DZ$29&amp;$EA$29+ROW(F43)-23)</f>
        <v>#REF!</v>
      </c>
      <c r="G43" s="31" t="e">
        <f ca="1">INDIRECT("Shading!"&amp;$DZ$30&amp;$EA$30+ROW(G43)-23)</f>
        <v>#REF!</v>
      </c>
      <c r="H43" s="30" t="e">
        <f ca="1">INDIRECT("Shading!"&amp;$DZ$31&amp;$EA$31+ROW(H43)-23)</f>
        <v>#REF!</v>
      </c>
      <c r="I43" s="23"/>
      <c r="J43" s="23"/>
      <c r="K43" s="24"/>
      <c r="L43" s="19"/>
      <c r="M43" s="19"/>
      <c r="N43" s="25">
        <f ca="1">IF(AND(ISNUMBER(I43),ISNUMBER(J43),ISNUMBER(K43),ISNUMBER(L43),ISNUMBER(INDIRECT("Shading!"&amp;$DZ$33&amp;$EA$33+ROW(N43)-23))),INDIRECT("Shading!"&amp;$DZ$33&amp;$EA$33+ROW(N43)-23),1)</f>
        <v>1</v>
      </c>
      <c r="O43" s="25">
        <f ca="1">IF(AND(ISNUMBER(I43),ISNUMBER(J43),ISNUMBER(K43),ISNUMBER(L43),ISNUMBER(INDIRECT("Shading!"&amp;$DZ$34&amp;$EA$34+ROW(N43)-23))),INDIRECT("Shading!"&amp;$DZ$34&amp;$EA$34+ROW(O43)-23),1)</f>
        <v>1</v>
      </c>
      <c r="P43" s="18">
        <f ca="1">IF(AND(ISNUMBER(I43),ISNUMBER(J43),ISNUMBER(K43),ISNUMBER(L43),ISNUMBER(N43)),1-(N43-BJ43)*(K43/IF(OR(E43="East",E43="West"),45,90)*(1-L43)/N43),1)</f>
        <v>1</v>
      </c>
      <c r="Q43" s="17">
        <f ca="1">IF(AND(ISNUMBER(I43),ISNUMBER(J43),ISNUMBER(K43),ISNUMBER(M43),ISNUMBER(O43)),1-(O43-CS43)*(K43/IF(OR(E43="East",E43="West"),45,90)*(1-M43)/O43),1)</f>
        <v>1</v>
      </c>
      <c r="R43" s="32" t="str">
        <f ca="1">IF(OR(P43&gt;1,Q43&gt;1),"Horizon shading ","")</f>
        <v/>
      </c>
      <c r="S43" s="29"/>
      <c r="T43" s="28"/>
      <c r="U43" s="39">
        <f>IF(AND(ISNUMBER(S43),ISNUMBER(T43)),1-0.5*(1-BT43),1)</f>
        <v>1</v>
      </c>
      <c r="V43" s="38">
        <f>IF(AND(ISNUMBER(S43),ISNUMBER(T43)),1-0.5*(1-DC43),1)</f>
        <v>1</v>
      </c>
      <c r="W43" s="215" t="str">
        <f>IF(OR(U43&gt;1,V43&gt;1),"Reveal shading ","")</f>
        <v/>
      </c>
      <c r="X43" s="23"/>
      <c r="Y43" s="23"/>
      <c r="Z43" s="19"/>
      <c r="AA43" s="19"/>
      <c r="AB43" s="25">
        <f ca="1">IF(AND(ISNUMBER(X43),ISNUMBER(Y43),ISNUMBER(Z43),ISNUMBER(INDIRECT("Shading!"&amp;$DZ$35&amp;$EA$35+ROW(N43)-23))),INDIRECT("Shading!"&amp;$DZ$35&amp;$EA$35+ROW(N43)-23),1)</f>
        <v>1</v>
      </c>
      <c r="AC43" s="25">
        <f ca="1">IF(AND(ISNUMBER(X43),ISNUMBER(Y43),ISNUMBER(AA43),ISNUMBER(INDIRECT("Shading!"&amp;$DZ$36&amp;$EA$36+ROW(N43)-23))),INDIRECT("Shading!"&amp;$DZ$36&amp;$EA$36+ROW(O43)-23),1)</f>
        <v>1</v>
      </c>
      <c r="AD43" s="18">
        <f ca="1">IF(AND(ISNUMBER(X43),ISNUMBER(Y43),ISNUMBER(Z43),ISNUMBER(AB43)),1-(AB43-CD43)/AB43*(1-Z43),1)</f>
        <v>1</v>
      </c>
      <c r="AE43" s="17">
        <f ca="1">IF(AND(ISNUMBER(X43),ISNUMBER(Y43),ISNUMBER(AA43),ISNUMBER(AC43)),1-(AC43-DM43)/AC43*(1-AA43),1)</f>
        <v>1</v>
      </c>
      <c r="AF43" s="215" t="str">
        <f ca="1">IF(OR(AD43&gt;1,AE43&gt;1),"Overhang shading ","")</f>
        <v/>
      </c>
      <c r="AG43" s="24"/>
      <c r="AH43" s="24"/>
      <c r="AI43" s="23"/>
      <c r="AJ43" s="37">
        <f>IF(AND(ISNUMBER($AI$19),ISNUMBER(AG43)),$F43*$AI$19/1000*$AG43,0)</f>
        <v>0</v>
      </c>
      <c r="AK43" s="36">
        <f>IF(AND(ISNUMBER($AI$19),ISNUMBER(AH43)),IF(ISNUMBER($AI43),$AI43,$G43)*$AI$19/1000*$AH43,0)</f>
        <v>0</v>
      </c>
      <c r="AL43" s="35">
        <f>IF(OR(AJ43&gt;0,AK43&gt;0),1-(AJ43+AK43)/H43*$AI$18,1)</f>
        <v>1</v>
      </c>
      <c r="AM43" s="215" t="str">
        <f>IF(AL43&gt;1,"Glazing bars/juliet balcony shading ","")</f>
        <v/>
      </c>
      <c r="AN43" s="19"/>
      <c r="AO43" s="19"/>
      <c r="AP43" s="18" t="str">
        <f ca="1">IF(OR(P43*U43*AD43*AL43*IF(ISNUMBER(AN43),AN43,1)&gt;=1,P43*U43*AD43*AL43*IF(ISNUMBER(AN43),AN43,1)=0),"",P43*U43*AD43*AL43*IF(ISNUMBER(AN43),AN43,1))</f>
        <v/>
      </c>
      <c r="AQ43" s="17" t="str">
        <f ca="1">IF(OR(Q43*V43*AE43*AL43*IF(ISNUMBER(AO43),AO43,1)&gt;=1,Q43*V43*AE43*AL43*IF(ISNUMBER(AO43),AO43,1)=0),"",Q43*V43*AE43*AL43*IF(ISNUMBER(AO43),AO43,1))</f>
        <v/>
      </c>
      <c r="AR43" s="16" t="str">
        <f ca="1">'Additional Shading 424'!$AP43</f>
        <v/>
      </c>
      <c r="AS43" s="16" t="str">
        <f ca="1">'Additional Shading 424'!$AQ43</f>
        <v/>
      </c>
      <c r="AZ43" s="15" t="e">
        <f ca="1">D43</f>
        <v>#REF!</v>
      </c>
      <c r="BA43" s="15" t="e">
        <f ca="1">C43</f>
        <v>#REF!</v>
      </c>
      <c r="BB43" s="14">
        <f>IF(AND(I43=0,J43=0),1,I43/J43)</f>
        <v>1</v>
      </c>
      <c r="BC43" s="14" t="e">
        <f ca="1">INT(MOD(BA43,360)/90)*90</f>
        <v>#REF!</v>
      </c>
      <c r="BD43" s="14" t="e">
        <f ca="1">IF(BC43=0,$BC$13+(1-$BC$13)/(1+$BB43^2)^$BD$13,IF(BC43=180,$BC$11+(1-$BC$11)/(1+$BB43^2)^$BD$11,$BC$12+(1-$BC$12)/(1+$BB43^2)^$BD$12))</f>
        <v>#REF!</v>
      </c>
      <c r="BE43" s="14" t="e">
        <f ca="1">IF(BC43=270,$BC$13+(1-$BC$13)/(1+$BB43^2)^$BD$13,IF(BC43=90,$BC$11+(1-$BC$11)/(1+$BB43^2)^$BD$11,$BC$12+(1-$BC$12)/(1+$BB43^2)^$BD$12))</f>
        <v>#REF!</v>
      </c>
      <c r="BF43" s="14" t="e">
        <f ca="1">BD43+1/2*(BE43-BD43)*(1-COS(2*($BA43-$BC43)*$BD$8))</f>
        <v>#REF!</v>
      </c>
      <c r="BG43" s="14" t="e">
        <f ca="1">IF(BC43=0,$BC$19*EXP($BD$19*$BB43)+1-$BC$19,IF(BC43=180,$BC$17+(1-$BC$17)/(1+$BB43^2)^$BD$17,$BC$18*EXP($BD$18*$BB43)+1-$BC$18))</f>
        <v>#REF!</v>
      </c>
      <c r="BH43" s="14" t="e">
        <f ca="1">IF(BC43=270,$BC$19*EXP($BD$19*$BB43)+1-$BC$19,IF(BC43=90,$BC$17+(1-$BC$17)/(1+$BB43^2)^$BD$17,$BC$18*EXP($BD$18*$BB43)+1-$BC$18))</f>
        <v>#REF!</v>
      </c>
      <c r="BI43" s="14" t="e">
        <f ca="1">BG43+1/2*(BH43-BG43)*(1-COS(2*($BA43-$BC43)*$BD$8))</f>
        <v>#REF!</v>
      </c>
      <c r="BJ43" s="14" t="e">
        <f ca="1">IF(OR(ISNUMBER(I43),ISNUMBER(J43)),MAX(BF43+1/2*(BI43-BF43)*(1-COS(2*$AZ43*$BD$8)),IF(SIN(RADIANS(D43))&lt;&gt;0,1-$I43/$G43/ABS(SIN(RADIANS(D43))),0)),IF(ISNUMBER(A43),1,#N/A))</f>
        <v>#N/A</v>
      </c>
      <c r="BK43" s="14"/>
      <c r="BL43" s="14" t="e">
        <f ca="1">S43/(0.5*F43+T43)</f>
        <v>#REF!</v>
      </c>
      <c r="BM43" s="14" t="e">
        <f ca="1">INT(MOD(BA43,360)/90)*90</f>
        <v>#REF!</v>
      </c>
      <c r="BN43" s="14" t="e">
        <f ca="1">IF(BM43=0,$BM$13*EXP($BN$13*$BL43)+1-$BM$13,IF(BM43=180,$BM$11*EXP($BN$11*$BL43)+1-$BM$11,$BM$12*EXP($BN$12*$BL43)+1-$BM$12))</f>
        <v>#REF!</v>
      </c>
      <c r="BO43" s="14" t="e">
        <f ca="1">IF(BM43=270,$BM$13*EXP($BN$13*$BL43)+1-$BM$13,IF(BM43=90,$BM$11*EXP($BN$11*$BL43)+1-$BM$11,$BM$12*EXP($BN$12*$BL43)+1-$BM$12))</f>
        <v>#REF!</v>
      </c>
      <c r="BP43" s="14" t="e">
        <f ca="1">BN43+1/2*(BO43-BN43)*(1-COS(2*($C43-$BM43)*$BN$8))</f>
        <v>#REF!</v>
      </c>
      <c r="BQ43" s="14" t="e">
        <f ca="1">IF(BM43=0,$BM$19*EXP($BN$19*$BL43)+1-$BM$19,IF(BM43=180,$BM$17*EXP($BN$17*$BL43)+1-$BM$17,$BM$18*EXP($BN$18*$BL43)+1-$BM$18))</f>
        <v>#REF!</v>
      </c>
      <c r="BR43" s="14" t="e">
        <f ca="1">IF(BM43=270,$BM$19*EXP($BN$19*$BL43)+1-$BM$19,IF(BM43=90,$BM$17*EXP($BN$17*$BL43)+1-$BM$17,$BM$18*EXP($BN$18*$BL43)+1-$BM$18))</f>
        <v>#REF!</v>
      </c>
      <c r="BS43" s="14" t="e">
        <f ca="1">BQ43+1/2*(BR43-BQ43)*(1-COS(2*($C43-$BM43)*$BN$8))</f>
        <v>#REF!</v>
      </c>
      <c r="BT43" s="14" t="e">
        <f ca="1">BP43+1/2*(BS43-BP43)*(1-COS(2*$AZ43*$BN$8))</f>
        <v>#REF!</v>
      </c>
      <c r="BU43" s="14"/>
      <c r="BV43" s="14" t="e">
        <f ca="1">X43/(0.5*G43+Y43)</f>
        <v>#REF!</v>
      </c>
      <c r="BW43" s="14" t="e">
        <f ca="1">INT(MOD(BA43,360)/90)*90</f>
        <v>#REF!</v>
      </c>
      <c r="BX43" s="14" t="e">
        <f ca="1">IF(BW43=0,$BW$13*EXP($BX$13*$BV43)+1-$BW$13,IF(BW43=180,$BW$11*EXP($BX$11*$BV43)+1-$BW$11,$BW$12*EXP($BX$12*$BV43)+1-$BW$12))</f>
        <v>#REF!</v>
      </c>
      <c r="BY43" s="14" t="e">
        <f ca="1">IF(BW43=270,$BW$13*EXP($BX$13*$BV43)+1-$BW$13,IF(BW43=90,$BW$11*EXP($BX$11*$BV43)+1-$BW$11,$BW$12*EXP($BX$12*$BV43)+1-$BW$12))</f>
        <v>#REF!</v>
      </c>
      <c r="BZ43" s="14" t="e">
        <f ca="1">BX43+1/2*(BY43-BX43)*(1-COS(2*($BA43-$BW43)*$BX$8))</f>
        <v>#REF!</v>
      </c>
      <c r="CA43" s="14" t="e">
        <f ca="1">MIN(1,IF(BW43=0,$BW$19*EXP($BX$19*$BV43)+1-$BW$19,IF(BW43=180,$BW$17*EXP($BX$17*$BV43)+1-$BW$17,$BW$18*EXP($BX$18*$BV43)+1-$BW$18)))</f>
        <v>#REF!</v>
      </c>
      <c r="CB43" s="14" t="e">
        <f ca="1">IF(BW43=270,$BW$19*EXP($BX$19*$BV43)+1-$BW$19,IF(BW43=90,$BW$17*EXP($BX$17*$BV43)+1-$BW$17,$BW$18*EXP($BX$18*$BV43)+1-$BW$18))</f>
        <v>#REF!</v>
      </c>
      <c r="CC43" s="14" t="e">
        <f ca="1">CA43+1/2*(CB43-CA43)*(1-COS(2*($BA43-$BW43)*$BX$8))</f>
        <v>#REF!</v>
      </c>
      <c r="CD43" s="14" t="e">
        <f ca="1">BZ43+1/2*(CC43-BZ43)*(1-COS(2*$AZ43*$BX$8))</f>
        <v>#REF!</v>
      </c>
      <c r="CI43" s="15" t="e">
        <f ca="1">D43</f>
        <v>#REF!</v>
      </c>
      <c r="CJ43" s="15" t="e">
        <f ca="1">C43</f>
        <v>#REF!</v>
      </c>
      <c r="CK43" s="14">
        <f>IF(AND(I43=0,J43=0),1,I43/J43)</f>
        <v>1</v>
      </c>
      <c r="CL43" s="14" t="e">
        <f ca="1">INT(MOD(CJ43,360)/90)*90</f>
        <v>#REF!</v>
      </c>
      <c r="CM43" s="14" t="e">
        <f ca="1">IF(CL43=0,$CL$13*EXP($CM$13*$CK43)+1-$CL$13,IF(CL43=180,$CL$11*EXP($CM$11*$CK43)+1-$CL$11,$CL$12*EXP($CM$12*$CK43)+1-$CL$12))</f>
        <v>#REF!</v>
      </c>
      <c r="CN43" s="14" t="e">
        <f ca="1">IF(CL43=270,$CL$13*EXP($CM$13*$CK43)+1-$CL$13,IF(CL43=90,$CL$11*EXP($CM$11*$CK43)+1-$CL$11,$CL$12*EXP($CM$12*$CK43)+1-$CL$12))</f>
        <v>#REF!</v>
      </c>
      <c r="CO43" s="14" t="e">
        <f ca="1">CM43+1/2*(CN43-CM43)*(1-COS(2*($CJ43-$CL43)*$CM$8))</f>
        <v>#REF!</v>
      </c>
      <c r="CP43" s="14" t="e">
        <f ca="1">IF(CL43=0,$CL$19*EXP($CM$19*$CK43)+1-$CL$19,IF(CL43=180,$CL$17*EXP($CM$17*$CK43)+1-$CL$17,$CL$18*EXP($CM$18*$CK43)+1-$CL$18))</f>
        <v>#REF!</v>
      </c>
      <c r="CQ43" s="14" t="e">
        <f ca="1">IF(CL43=270,$CL$19*EXP($CM$19*$CK43)+1-$CL$19,IF(CL43=90,$CL$17*EXP($CM$17*$CK43)+1-$CL$17,$CL$18*EXP($CM$18*$CK43)+1-$CL$18))</f>
        <v>#REF!</v>
      </c>
      <c r="CR43" s="14" t="e">
        <f ca="1">CP43+1/2*(CQ43-CP43)*(1-COS(2*($CJ43-$CL43)*$CM$8))</f>
        <v>#REF!</v>
      </c>
      <c r="CS43" s="14" t="e">
        <f ca="1">IF(OR(ISNUMBER(I43),ISNUMBER(J43)),MAX(CO43+1/2*(CR43-CO43)*(1-COS(2*$CI43*$CM$8)),IF(SIN(RADIANS(D43))&lt;&gt;0,1-$I43/$G43/ABS(SIN(RADIANS(D43))),0)),IF(ISNUMBER(A43),1,#N/A))</f>
        <v>#N/A</v>
      </c>
      <c r="CT43" s="14"/>
      <c r="CU43" s="14" t="e">
        <f ca="1">S43/(0.5*F43+T43)</f>
        <v>#REF!</v>
      </c>
      <c r="CV43" s="14" t="e">
        <f ca="1">INT(MOD(BA43,360)/90)*90</f>
        <v>#REF!</v>
      </c>
      <c r="CW43" s="14" t="e">
        <f ca="1">IF(CV43=0,$CV$13*EXP($CW$13*$CU43)+1-$CV$13,IF(CV43=180,$CV$11*EXP($CW$11*$CU43)+1-$CV$11,$CV$12*EXP($CW$12*$CU43)+1-$CV$12))</f>
        <v>#REF!</v>
      </c>
      <c r="CX43" s="14" t="e">
        <f ca="1">IF(CV43=270,$CV$13*EXP($CW$13*$CU43)+1-$CV$13,IF(CV43=90,$CV$11*EXP($CW$11*$CU43)+1-$CV$11,$CV$12*EXP($CW$12*$CU43)+1-$CV$12))</f>
        <v>#REF!</v>
      </c>
      <c r="CY43" s="14" t="e">
        <f ca="1">CW43+1/2*(CX43-CW43)*(1-COS(2*($CJ43-$CV43)*$CW$8))</f>
        <v>#REF!</v>
      </c>
      <c r="CZ43" s="14" t="e">
        <f ca="1">IF(CV43=0,$CV$19*EXP($CW$19*$CU43)+1-$CV$19,IF(CV43=180,$CV$17*EXP($CW$17*$CU43)+1-$CV$17,$CV$18*EXP($CW$18*$CU43)+1-$CV$18))</f>
        <v>#REF!</v>
      </c>
      <c r="DA43" s="14" t="e">
        <f ca="1">IF(CV43=270,$CV$19*EXP($CW$19*$CU43)+1-$CV$19,IF(CV43=90,$CV$17*EXP($CW$17*$CU43)+1-$CV$17,$CV$18*EXP($CW$18*$CU43)+1-$CV$18))</f>
        <v>#REF!</v>
      </c>
      <c r="DB43" s="14" t="e">
        <f ca="1">CZ43+1/2*(DA43-CZ43)*(1-COS(2*($CJ43-$CV43)*$CW$8))</f>
        <v>#REF!</v>
      </c>
      <c r="DC43" s="14" t="e">
        <f ca="1">IF(OR(ISNUMBER(S43),ISNUMBER(T43)),CY43+1/2*(DB43-CY43)*(1-COS(2*CI43*$CW$8)),IF(ISNUMBER(A43),1,#N/A))</f>
        <v>#N/A</v>
      </c>
      <c r="DD43" s="14"/>
      <c r="DE43" s="14" t="e">
        <f ca="1">X43/(0.5*G43+Y43)</f>
        <v>#REF!</v>
      </c>
      <c r="DF43" s="14" t="e">
        <f ca="1">INT(MOD(CJ43,360)/90)*90</f>
        <v>#REF!</v>
      </c>
      <c r="DG43" s="14" t="e">
        <f ca="1">IF(DF43=0,$DF$13*EXP($DG$13*$DE43)+1-$DF$13,IF(DF43=180,$DF$11*EXP($DG$11*$DE43)+1-$DF$11,$DF$12*EXP($DG$12*$DE43)+1-$DF$12))</f>
        <v>#REF!</v>
      </c>
      <c r="DH43" s="14" t="e">
        <f ca="1">IF(DF43=270,$DF$13*EXP($DG$13*$DE43)+1-$DF$13,IF(DF43=90,$DF$11*EXP($DG$11*$DE43)+1-$DF$11,$DF$12*EXP($DG$12*$DE43)+1-$DF$12))</f>
        <v>#REF!</v>
      </c>
      <c r="DI43" s="14" t="e">
        <f ca="1">DG43+1/2*(DH43-DG43)*(1-COS(2*($CJ43-$DF43)*$DG$8))</f>
        <v>#REF!</v>
      </c>
      <c r="DJ43" s="14" t="e">
        <f ca="1">MIN(1,IF(DF43=0,$DF$19+(1-$DF$19)/(1+$DE43^2)^$DG$19,IF(DF43=180,$DF$17+(1-$DF$17)/(1+$DE43^2)^$DG$17,$DF$18+(1-$DF$18)/(1+$DE43^2)^$DG$18)))</f>
        <v>#REF!</v>
      </c>
      <c r="DK43" s="14" t="e">
        <f ca="1">IF(DF43=270,$DF$19+(1-$DF$19)/(1+$DE43^2)^$DG$19,IF(DF43=90,$DF$17+(1-$DF$17)/(1+$DE43^2)^$DG$17,$DF$18+(1-$DF$18)/(1+$DE43^2)^$DG$18))</f>
        <v>#REF!</v>
      </c>
      <c r="DL43" s="14" t="e">
        <f ca="1">DJ43+1/2*(DK43-DJ43)*(1-COS(2*($CJ43-$DF43)*$DG$8))</f>
        <v>#REF!</v>
      </c>
      <c r="DM43" s="14" t="e">
        <f ca="1">IF(OR(ISNUMBER(X43),ISNUMBER(Y43)),DI43+1/2*(DL43-DI43)*(1-COS(2*$CI43*$DG$8)),IF(ISNUMBER(A43),1,#N/A))</f>
        <v>#N/A</v>
      </c>
    </row>
    <row r="44" spans="1:131" s="1" customFormat="1">
      <c r="A44" s="33" t="e">
        <f ca="1">INDIRECT("Shading!"&amp;$DZ$24&amp;$EA$24+ROW(A44)-23)</f>
        <v>#REF!</v>
      </c>
      <c r="B44" s="34" t="e">
        <f ca="1">INDIRECT("Shading!"&amp;$DZ$25&amp;$EA$25+ROW(B44)-23)</f>
        <v>#REF!</v>
      </c>
      <c r="C44" s="33" t="e">
        <f ca="1">INDIRECT("Shading!"&amp;$DZ$26&amp;$EA$26+ROW(C44)-23)</f>
        <v>#REF!</v>
      </c>
      <c r="D44" s="33" t="e">
        <f ca="1">INDIRECT("Shading!"&amp;$DZ$27&amp;$EA$27+ROW(D44)-23)</f>
        <v>#REF!</v>
      </c>
      <c r="E44" s="32" t="e">
        <f ca="1">INDIRECT("Shading!"&amp;$DZ$28&amp;$EA$28+ROW(E44)-23)</f>
        <v>#REF!</v>
      </c>
      <c r="F44" s="31" t="e">
        <f ca="1">INDIRECT("Shading!"&amp;$DZ$29&amp;$EA$29+ROW(F44)-23)</f>
        <v>#REF!</v>
      </c>
      <c r="G44" s="31" t="e">
        <f ca="1">INDIRECT("Shading!"&amp;$DZ$30&amp;$EA$30+ROW(G44)-23)</f>
        <v>#REF!</v>
      </c>
      <c r="H44" s="30" t="e">
        <f ca="1">INDIRECT("Shading!"&amp;$DZ$31&amp;$EA$31+ROW(H44)-23)</f>
        <v>#REF!</v>
      </c>
      <c r="I44" s="23"/>
      <c r="J44" s="23"/>
      <c r="K44" s="24"/>
      <c r="L44" s="19"/>
      <c r="M44" s="19"/>
      <c r="N44" s="25">
        <f ca="1">IF(AND(ISNUMBER(I44),ISNUMBER(J44),ISNUMBER(K44),ISNUMBER(L44),ISNUMBER(INDIRECT("Shading!"&amp;$DZ$33&amp;$EA$33+ROW(N44)-23))),INDIRECT("Shading!"&amp;$DZ$33&amp;$EA$33+ROW(N44)-23),1)</f>
        <v>1</v>
      </c>
      <c r="O44" s="25">
        <f ca="1">IF(AND(ISNUMBER(I44),ISNUMBER(J44),ISNUMBER(K44),ISNUMBER(L44),ISNUMBER(INDIRECT("Shading!"&amp;$DZ$34&amp;$EA$34+ROW(N44)-23))),INDIRECT("Shading!"&amp;$DZ$34&amp;$EA$34+ROW(O44)-23),1)</f>
        <v>1</v>
      </c>
      <c r="P44" s="18">
        <f ca="1">IF(AND(ISNUMBER(I44),ISNUMBER(J44),ISNUMBER(K44),ISNUMBER(L44),ISNUMBER(N44)),1-(N44-BJ44)*(K44/IF(OR(E44="East",E44="West"),45,90)*(1-L44)/N44),1)</f>
        <v>1</v>
      </c>
      <c r="Q44" s="17">
        <f ca="1">IF(AND(ISNUMBER(I44),ISNUMBER(J44),ISNUMBER(K44),ISNUMBER(M44),ISNUMBER(O44)),1-(O44-CS44)*(K44/IF(OR(E44="East",E44="West"),45,90)*(1-M44)/O44),1)</f>
        <v>1</v>
      </c>
      <c r="R44" s="32" t="str">
        <f ca="1">IF(OR(P44&gt;1,Q44&gt;1),"Horizon shading ","")</f>
        <v/>
      </c>
      <c r="S44" s="29"/>
      <c r="T44" s="28"/>
      <c r="U44" s="39">
        <f>IF(AND(ISNUMBER(S44),ISNUMBER(T44)),1-0.5*(1-BT44),1)</f>
        <v>1</v>
      </c>
      <c r="V44" s="38">
        <f>IF(AND(ISNUMBER(S44),ISNUMBER(T44)),1-0.5*(1-DC44),1)</f>
        <v>1</v>
      </c>
      <c r="W44" s="215" t="str">
        <f>IF(OR(U44&gt;1,V44&gt;1),"Reveal shading ","")</f>
        <v/>
      </c>
      <c r="X44" s="23"/>
      <c r="Y44" s="23"/>
      <c r="Z44" s="19"/>
      <c r="AA44" s="19"/>
      <c r="AB44" s="25">
        <f ca="1">IF(AND(ISNUMBER(X44),ISNUMBER(Y44),ISNUMBER(Z44),ISNUMBER(INDIRECT("Shading!"&amp;$DZ$35&amp;$EA$35+ROW(N44)-23))),INDIRECT("Shading!"&amp;$DZ$35&amp;$EA$35+ROW(N44)-23),1)</f>
        <v>1</v>
      </c>
      <c r="AC44" s="25">
        <f ca="1">IF(AND(ISNUMBER(X44),ISNUMBER(Y44),ISNUMBER(AA44),ISNUMBER(INDIRECT("Shading!"&amp;$DZ$36&amp;$EA$36+ROW(N44)-23))),INDIRECT("Shading!"&amp;$DZ$36&amp;$EA$36+ROW(O44)-23),1)</f>
        <v>1</v>
      </c>
      <c r="AD44" s="18">
        <f ca="1">IF(AND(ISNUMBER(X44),ISNUMBER(Y44),ISNUMBER(Z44),ISNUMBER(AB44)),1-(AB44-CD44)/AB44*(1-Z44),1)</f>
        <v>1</v>
      </c>
      <c r="AE44" s="17">
        <f ca="1">IF(AND(ISNUMBER(X44),ISNUMBER(Y44),ISNUMBER(AA44),ISNUMBER(AC44)),1-(AC44-DM44)/AC44*(1-AA44),1)</f>
        <v>1</v>
      </c>
      <c r="AF44" s="215" t="str">
        <f ca="1">IF(OR(AD44&gt;1,AE44&gt;1),"Overhang shading ","")</f>
        <v/>
      </c>
      <c r="AG44" s="24"/>
      <c r="AH44" s="24"/>
      <c r="AI44" s="23"/>
      <c r="AJ44" s="37">
        <f>IF(AND(ISNUMBER($AI$19),ISNUMBER(AG44)),$F44*$AI$19/1000*$AG44,0)</f>
        <v>0</v>
      </c>
      <c r="AK44" s="36">
        <f>IF(AND(ISNUMBER($AI$19),ISNUMBER(AH44)),IF(ISNUMBER($AI44),$AI44,$G44)*$AI$19/1000*$AH44,0)</f>
        <v>0</v>
      </c>
      <c r="AL44" s="35">
        <f>IF(OR(AJ44&gt;0,AK44&gt;0),1-(AJ44+AK44)/H44*$AI$18,1)</f>
        <v>1</v>
      </c>
      <c r="AM44" s="215" t="str">
        <f>IF(AL44&gt;1,"Glazing bars/juliet balcony shading ","")</f>
        <v/>
      </c>
      <c r="AN44" s="19"/>
      <c r="AO44" s="19"/>
      <c r="AP44" s="18" t="str">
        <f ca="1">IF(OR(P44*U44*AD44*AL44*IF(ISNUMBER(AN44),AN44,1)&gt;=1,P44*U44*AD44*AL44*IF(ISNUMBER(AN44),AN44,1)=0),"",P44*U44*AD44*AL44*IF(ISNUMBER(AN44),AN44,1))</f>
        <v/>
      </c>
      <c r="AQ44" s="17" t="str">
        <f ca="1">IF(OR(Q44*V44*AE44*AL44*IF(ISNUMBER(AO44),AO44,1)&gt;=1,Q44*V44*AE44*AL44*IF(ISNUMBER(AO44),AO44,1)=0),"",Q44*V44*AE44*AL44*IF(ISNUMBER(AO44),AO44,1))</f>
        <v/>
      </c>
      <c r="AR44" s="16" t="str">
        <f ca="1">'Additional Shading 424'!$AP44</f>
        <v/>
      </c>
      <c r="AS44" s="16" t="str">
        <f ca="1">'Additional Shading 424'!$AQ44</f>
        <v/>
      </c>
      <c r="AZ44" s="15" t="e">
        <f ca="1">D44</f>
        <v>#REF!</v>
      </c>
      <c r="BA44" s="15" t="e">
        <f ca="1">C44</f>
        <v>#REF!</v>
      </c>
      <c r="BB44" s="14">
        <f>IF(AND(I44=0,J44=0),1,I44/J44)</f>
        <v>1</v>
      </c>
      <c r="BC44" s="14" t="e">
        <f ca="1">INT(MOD(BA44,360)/90)*90</f>
        <v>#REF!</v>
      </c>
      <c r="BD44" s="14" t="e">
        <f ca="1">IF(BC44=0,$BC$13+(1-$BC$13)/(1+$BB44^2)^$BD$13,IF(BC44=180,$BC$11+(1-$BC$11)/(1+$BB44^2)^$BD$11,$BC$12+(1-$BC$12)/(1+$BB44^2)^$BD$12))</f>
        <v>#REF!</v>
      </c>
      <c r="BE44" s="14" t="e">
        <f ca="1">IF(BC44=270,$BC$13+(1-$BC$13)/(1+$BB44^2)^$BD$13,IF(BC44=90,$BC$11+(1-$BC$11)/(1+$BB44^2)^$BD$11,$BC$12+(1-$BC$12)/(1+$BB44^2)^$BD$12))</f>
        <v>#REF!</v>
      </c>
      <c r="BF44" s="14" t="e">
        <f ca="1">BD44+1/2*(BE44-BD44)*(1-COS(2*($BA44-$BC44)*$BD$8))</f>
        <v>#REF!</v>
      </c>
      <c r="BG44" s="14" t="e">
        <f ca="1">IF(BC44=0,$BC$19*EXP($BD$19*$BB44)+1-$BC$19,IF(BC44=180,$BC$17+(1-$BC$17)/(1+$BB44^2)^$BD$17,$BC$18*EXP($BD$18*$BB44)+1-$BC$18))</f>
        <v>#REF!</v>
      </c>
      <c r="BH44" s="14" t="e">
        <f ca="1">IF(BC44=270,$BC$19*EXP($BD$19*$BB44)+1-$BC$19,IF(BC44=90,$BC$17+(1-$BC$17)/(1+$BB44^2)^$BD$17,$BC$18*EXP($BD$18*$BB44)+1-$BC$18))</f>
        <v>#REF!</v>
      </c>
      <c r="BI44" s="14" t="e">
        <f ca="1">BG44+1/2*(BH44-BG44)*(1-COS(2*($BA44-$BC44)*$BD$8))</f>
        <v>#REF!</v>
      </c>
      <c r="BJ44" s="14" t="e">
        <f ca="1">IF(OR(ISNUMBER(I44),ISNUMBER(J44)),MAX(BF44+1/2*(BI44-BF44)*(1-COS(2*$AZ44*$BD$8)),IF(SIN(RADIANS(D44))&lt;&gt;0,1-$I44/$G44/ABS(SIN(RADIANS(D44))),0)),IF(ISNUMBER(A44),1,#N/A))</f>
        <v>#N/A</v>
      </c>
      <c r="BK44" s="14"/>
      <c r="BL44" s="14" t="e">
        <f ca="1">S44/(0.5*F44+T44)</f>
        <v>#REF!</v>
      </c>
      <c r="BM44" s="14" t="e">
        <f ca="1">INT(MOD(BA44,360)/90)*90</f>
        <v>#REF!</v>
      </c>
      <c r="BN44" s="14" t="e">
        <f ca="1">IF(BM44=0,$BM$13*EXP($BN$13*$BL44)+1-$BM$13,IF(BM44=180,$BM$11*EXP($BN$11*$BL44)+1-$BM$11,$BM$12*EXP($BN$12*$BL44)+1-$BM$12))</f>
        <v>#REF!</v>
      </c>
      <c r="BO44" s="14" t="e">
        <f ca="1">IF(BM44=270,$BM$13*EXP($BN$13*$BL44)+1-$BM$13,IF(BM44=90,$BM$11*EXP($BN$11*$BL44)+1-$BM$11,$BM$12*EXP($BN$12*$BL44)+1-$BM$12))</f>
        <v>#REF!</v>
      </c>
      <c r="BP44" s="14" t="e">
        <f ca="1">BN44+1/2*(BO44-BN44)*(1-COS(2*($C44-$BM44)*$BN$8))</f>
        <v>#REF!</v>
      </c>
      <c r="BQ44" s="14" t="e">
        <f ca="1">IF(BM44=0,$BM$19*EXP($BN$19*$BL44)+1-$BM$19,IF(BM44=180,$BM$17*EXP($BN$17*$BL44)+1-$BM$17,$BM$18*EXP($BN$18*$BL44)+1-$BM$18))</f>
        <v>#REF!</v>
      </c>
      <c r="BR44" s="14" t="e">
        <f ca="1">IF(BM44=270,$BM$19*EXP($BN$19*$BL44)+1-$BM$19,IF(BM44=90,$BM$17*EXP($BN$17*$BL44)+1-$BM$17,$BM$18*EXP($BN$18*$BL44)+1-$BM$18))</f>
        <v>#REF!</v>
      </c>
      <c r="BS44" s="14" t="e">
        <f ca="1">BQ44+1/2*(BR44-BQ44)*(1-COS(2*($C44-$BM44)*$BN$8))</f>
        <v>#REF!</v>
      </c>
      <c r="BT44" s="14" t="e">
        <f ca="1">BP44+1/2*(BS44-BP44)*(1-COS(2*$AZ44*$BN$8))</f>
        <v>#REF!</v>
      </c>
      <c r="BU44" s="14"/>
      <c r="BV44" s="14" t="e">
        <f ca="1">X44/(0.5*G44+Y44)</f>
        <v>#REF!</v>
      </c>
      <c r="BW44" s="14" t="e">
        <f ca="1">INT(MOD(BA44,360)/90)*90</f>
        <v>#REF!</v>
      </c>
      <c r="BX44" s="14" t="e">
        <f ca="1">IF(BW44=0,$BW$13*EXP($BX$13*$BV44)+1-$BW$13,IF(BW44=180,$BW$11*EXP($BX$11*$BV44)+1-$BW$11,$BW$12*EXP($BX$12*$BV44)+1-$BW$12))</f>
        <v>#REF!</v>
      </c>
      <c r="BY44" s="14" t="e">
        <f ca="1">IF(BW44=270,$BW$13*EXP($BX$13*$BV44)+1-$BW$13,IF(BW44=90,$BW$11*EXP($BX$11*$BV44)+1-$BW$11,$BW$12*EXP($BX$12*$BV44)+1-$BW$12))</f>
        <v>#REF!</v>
      </c>
      <c r="BZ44" s="14" t="e">
        <f ca="1">BX44+1/2*(BY44-BX44)*(1-COS(2*($BA44-$BW44)*$BX$8))</f>
        <v>#REF!</v>
      </c>
      <c r="CA44" s="14" t="e">
        <f ca="1">MIN(1,IF(BW44=0,$BW$19*EXP($BX$19*$BV44)+1-$BW$19,IF(BW44=180,$BW$17*EXP($BX$17*$BV44)+1-$BW$17,$BW$18*EXP($BX$18*$BV44)+1-$BW$18)))</f>
        <v>#REF!</v>
      </c>
      <c r="CB44" s="14" t="e">
        <f ca="1">IF(BW44=270,$BW$19*EXP($BX$19*$BV44)+1-$BW$19,IF(BW44=90,$BW$17*EXP($BX$17*$BV44)+1-$BW$17,$BW$18*EXP($BX$18*$BV44)+1-$BW$18))</f>
        <v>#REF!</v>
      </c>
      <c r="CC44" s="14" t="e">
        <f ca="1">CA44+1/2*(CB44-CA44)*(1-COS(2*($BA44-$BW44)*$BX$8))</f>
        <v>#REF!</v>
      </c>
      <c r="CD44" s="14" t="e">
        <f ca="1">BZ44+1/2*(CC44-BZ44)*(1-COS(2*$AZ44*$BX$8))</f>
        <v>#REF!</v>
      </c>
      <c r="CI44" s="15" t="e">
        <f ca="1">D44</f>
        <v>#REF!</v>
      </c>
      <c r="CJ44" s="15" t="e">
        <f ca="1">C44</f>
        <v>#REF!</v>
      </c>
      <c r="CK44" s="14">
        <f>IF(AND(I44=0,J44=0),1,I44/J44)</f>
        <v>1</v>
      </c>
      <c r="CL44" s="14" t="e">
        <f ca="1">INT(MOD(CJ44,360)/90)*90</f>
        <v>#REF!</v>
      </c>
      <c r="CM44" s="14" t="e">
        <f ca="1">IF(CL44=0,$CL$13*EXP($CM$13*$CK44)+1-$CL$13,IF(CL44=180,$CL$11*EXP($CM$11*$CK44)+1-$CL$11,$CL$12*EXP($CM$12*$CK44)+1-$CL$12))</f>
        <v>#REF!</v>
      </c>
      <c r="CN44" s="14" t="e">
        <f ca="1">IF(CL44=270,$CL$13*EXP($CM$13*$CK44)+1-$CL$13,IF(CL44=90,$CL$11*EXP($CM$11*$CK44)+1-$CL$11,$CL$12*EXP($CM$12*$CK44)+1-$CL$12))</f>
        <v>#REF!</v>
      </c>
      <c r="CO44" s="14" t="e">
        <f ca="1">CM44+1/2*(CN44-CM44)*(1-COS(2*($CJ44-$CL44)*$CM$8))</f>
        <v>#REF!</v>
      </c>
      <c r="CP44" s="14" t="e">
        <f ca="1">IF(CL44=0,$CL$19*EXP($CM$19*$CK44)+1-$CL$19,IF(CL44=180,$CL$17*EXP($CM$17*$CK44)+1-$CL$17,$CL$18*EXP($CM$18*$CK44)+1-$CL$18))</f>
        <v>#REF!</v>
      </c>
      <c r="CQ44" s="14" t="e">
        <f ca="1">IF(CL44=270,$CL$19*EXP($CM$19*$CK44)+1-$CL$19,IF(CL44=90,$CL$17*EXP($CM$17*$CK44)+1-$CL$17,$CL$18*EXP($CM$18*$CK44)+1-$CL$18))</f>
        <v>#REF!</v>
      </c>
      <c r="CR44" s="14" t="e">
        <f ca="1">CP44+1/2*(CQ44-CP44)*(1-COS(2*($CJ44-$CL44)*$CM$8))</f>
        <v>#REF!</v>
      </c>
      <c r="CS44" s="14" t="e">
        <f ca="1">IF(OR(ISNUMBER(I44),ISNUMBER(J44)),MAX(CO44+1/2*(CR44-CO44)*(1-COS(2*$CI44*$CM$8)),IF(SIN(RADIANS(D44))&lt;&gt;0,1-$I44/$G44/ABS(SIN(RADIANS(D44))),0)),IF(ISNUMBER(A44),1,#N/A))</f>
        <v>#N/A</v>
      </c>
      <c r="CT44" s="14"/>
      <c r="CU44" s="14" t="e">
        <f ca="1">S44/(0.5*F44+T44)</f>
        <v>#REF!</v>
      </c>
      <c r="CV44" s="14" t="e">
        <f ca="1">INT(MOD(BA44,360)/90)*90</f>
        <v>#REF!</v>
      </c>
      <c r="CW44" s="14" t="e">
        <f ca="1">IF(CV44=0,$CV$13*EXP($CW$13*$CU44)+1-$CV$13,IF(CV44=180,$CV$11*EXP($CW$11*$CU44)+1-$CV$11,$CV$12*EXP($CW$12*$CU44)+1-$CV$12))</f>
        <v>#REF!</v>
      </c>
      <c r="CX44" s="14" t="e">
        <f ca="1">IF(CV44=270,$CV$13*EXP($CW$13*$CU44)+1-$CV$13,IF(CV44=90,$CV$11*EXP($CW$11*$CU44)+1-$CV$11,$CV$12*EXP($CW$12*$CU44)+1-$CV$12))</f>
        <v>#REF!</v>
      </c>
      <c r="CY44" s="14" t="e">
        <f ca="1">CW44+1/2*(CX44-CW44)*(1-COS(2*($CJ44-$CV44)*$CW$8))</f>
        <v>#REF!</v>
      </c>
      <c r="CZ44" s="14" t="e">
        <f ca="1">IF(CV44=0,$CV$19*EXP($CW$19*$CU44)+1-$CV$19,IF(CV44=180,$CV$17*EXP($CW$17*$CU44)+1-$CV$17,$CV$18*EXP($CW$18*$CU44)+1-$CV$18))</f>
        <v>#REF!</v>
      </c>
      <c r="DA44" s="14" t="e">
        <f ca="1">IF(CV44=270,$CV$19*EXP($CW$19*$CU44)+1-$CV$19,IF(CV44=90,$CV$17*EXP($CW$17*$CU44)+1-$CV$17,$CV$18*EXP($CW$18*$CU44)+1-$CV$18))</f>
        <v>#REF!</v>
      </c>
      <c r="DB44" s="14" t="e">
        <f ca="1">CZ44+1/2*(DA44-CZ44)*(1-COS(2*($CJ44-$CV44)*$CW$8))</f>
        <v>#REF!</v>
      </c>
      <c r="DC44" s="14" t="e">
        <f ca="1">IF(OR(ISNUMBER(S44),ISNUMBER(T44)),CY44+1/2*(DB44-CY44)*(1-COS(2*CI44*$CW$8)),IF(ISNUMBER(A44),1,#N/A))</f>
        <v>#N/A</v>
      </c>
      <c r="DD44" s="14"/>
      <c r="DE44" s="14" t="e">
        <f ca="1">X44/(0.5*G44+Y44)</f>
        <v>#REF!</v>
      </c>
      <c r="DF44" s="14" t="e">
        <f ca="1">INT(MOD(CJ44,360)/90)*90</f>
        <v>#REF!</v>
      </c>
      <c r="DG44" s="14" t="e">
        <f ca="1">IF(DF44=0,$DF$13*EXP($DG$13*$DE44)+1-$DF$13,IF(DF44=180,$DF$11*EXP($DG$11*$DE44)+1-$DF$11,$DF$12*EXP($DG$12*$DE44)+1-$DF$12))</f>
        <v>#REF!</v>
      </c>
      <c r="DH44" s="14" t="e">
        <f ca="1">IF(DF44=270,$DF$13*EXP($DG$13*$DE44)+1-$DF$13,IF(DF44=90,$DF$11*EXP($DG$11*$DE44)+1-$DF$11,$DF$12*EXP($DG$12*$DE44)+1-$DF$12))</f>
        <v>#REF!</v>
      </c>
      <c r="DI44" s="14" t="e">
        <f ca="1">DG44+1/2*(DH44-DG44)*(1-COS(2*($CJ44-$DF44)*$DG$8))</f>
        <v>#REF!</v>
      </c>
      <c r="DJ44" s="14" t="e">
        <f ca="1">MIN(1,IF(DF44=0,$DF$19+(1-$DF$19)/(1+$DE44^2)^$DG$19,IF(DF44=180,$DF$17+(1-$DF$17)/(1+$DE44^2)^$DG$17,$DF$18+(1-$DF$18)/(1+$DE44^2)^$DG$18)))</f>
        <v>#REF!</v>
      </c>
      <c r="DK44" s="14" t="e">
        <f ca="1">IF(DF44=270,$DF$19+(1-$DF$19)/(1+$DE44^2)^$DG$19,IF(DF44=90,$DF$17+(1-$DF$17)/(1+$DE44^2)^$DG$17,$DF$18+(1-$DF$18)/(1+$DE44^2)^$DG$18))</f>
        <v>#REF!</v>
      </c>
      <c r="DL44" s="14" t="e">
        <f ca="1">DJ44+1/2*(DK44-DJ44)*(1-COS(2*($CJ44-$DF44)*$DG$8))</f>
        <v>#REF!</v>
      </c>
      <c r="DM44" s="14" t="e">
        <f ca="1">IF(OR(ISNUMBER(X44),ISNUMBER(Y44)),DI44+1/2*(DL44-DI44)*(1-COS(2*$CI44*$DG$8)),IF(ISNUMBER(A44),1,#N/A))</f>
        <v>#N/A</v>
      </c>
    </row>
    <row r="45" spans="1:131" s="1" customFormat="1">
      <c r="A45" s="33" t="e">
        <f ca="1">INDIRECT("Shading!"&amp;$DZ$24&amp;$EA$24+ROW(A45)-23)</f>
        <v>#REF!</v>
      </c>
      <c r="B45" s="34" t="e">
        <f ca="1">INDIRECT("Shading!"&amp;$DZ$25&amp;$EA$25+ROW(B45)-23)</f>
        <v>#REF!</v>
      </c>
      <c r="C45" s="33" t="e">
        <f ca="1">INDIRECT("Shading!"&amp;$DZ$26&amp;$EA$26+ROW(C45)-23)</f>
        <v>#REF!</v>
      </c>
      <c r="D45" s="33" t="e">
        <f ca="1">INDIRECT("Shading!"&amp;$DZ$27&amp;$EA$27+ROW(D45)-23)</f>
        <v>#REF!</v>
      </c>
      <c r="E45" s="32" t="e">
        <f ca="1">INDIRECT("Shading!"&amp;$DZ$28&amp;$EA$28+ROW(E45)-23)</f>
        <v>#REF!</v>
      </c>
      <c r="F45" s="31" t="e">
        <f ca="1">INDIRECT("Shading!"&amp;$DZ$29&amp;$EA$29+ROW(F45)-23)</f>
        <v>#REF!</v>
      </c>
      <c r="G45" s="31" t="e">
        <f ca="1">INDIRECT("Shading!"&amp;$DZ$30&amp;$EA$30+ROW(G45)-23)</f>
        <v>#REF!</v>
      </c>
      <c r="H45" s="30" t="e">
        <f ca="1">INDIRECT("Shading!"&amp;$DZ$31&amp;$EA$31+ROW(H45)-23)</f>
        <v>#REF!</v>
      </c>
      <c r="I45" s="23"/>
      <c r="J45" s="23"/>
      <c r="K45" s="24"/>
      <c r="L45" s="19"/>
      <c r="M45" s="19"/>
      <c r="N45" s="25">
        <f ca="1">IF(AND(ISNUMBER(I45),ISNUMBER(J45),ISNUMBER(K45),ISNUMBER(L45),ISNUMBER(INDIRECT("Shading!"&amp;$DZ$33&amp;$EA$33+ROW(N45)-23))),INDIRECT("Shading!"&amp;$DZ$33&amp;$EA$33+ROW(N45)-23),1)</f>
        <v>1</v>
      </c>
      <c r="O45" s="25">
        <f ca="1">IF(AND(ISNUMBER(I45),ISNUMBER(J45),ISNUMBER(K45),ISNUMBER(L45),ISNUMBER(INDIRECT("Shading!"&amp;$DZ$34&amp;$EA$34+ROW(N45)-23))),INDIRECT("Shading!"&amp;$DZ$34&amp;$EA$34+ROW(O45)-23),1)</f>
        <v>1</v>
      </c>
      <c r="P45" s="18">
        <f ca="1">IF(AND(ISNUMBER(I45),ISNUMBER(J45),ISNUMBER(K45),ISNUMBER(L45),ISNUMBER(N45)),1-(N45-BJ45)*(K45/IF(OR(E45="East",E45="West"),45,90)*(1-L45)/N45),1)</f>
        <v>1</v>
      </c>
      <c r="Q45" s="17">
        <f ca="1">IF(AND(ISNUMBER(I45),ISNUMBER(J45),ISNUMBER(K45),ISNUMBER(M45),ISNUMBER(O45)),1-(O45-CS45)*(K45/IF(OR(E45="East",E45="West"),45,90)*(1-M45)/O45),1)</f>
        <v>1</v>
      </c>
      <c r="R45" s="32" t="str">
        <f ca="1">IF(OR(P45&gt;1,Q45&gt;1),"Horizon shading ","")</f>
        <v/>
      </c>
      <c r="S45" s="29"/>
      <c r="T45" s="28"/>
      <c r="U45" s="39">
        <f>IF(AND(ISNUMBER(S45),ISNUMBER(T45)),1-0.5*(1-BT45),1)</f>
        <v>1</v>
      </c>
      <c r="V45" s="38">
        <f>IF(AND(ISNUMBER(S45),ISNUMBER(T45)),1-0.5*(1-DC45),1)</f>
        <v>1</v>
      </c>
      <c r="W45" s="215" t="str">
        <f>IF(OR(U45&gt;1,V45&gt;1),"Reveal shading ","")</f>
        <v/>
      </c>
      <c r="X45" s="23"/>
      <c r="Y45" s="23"/>
      <c r="Z45" s="19"/>
      <c r="AA45" s="19"/>
      <c r="AB45" s="25">
        <f ca="1">IF(AND(ISNUMBER(X45),ISNUMBER(Y45),ISNUMBER(Z45),ISNUMBER(INDIRECT("Shading!"&amp;$DZ$35&amp;$EA$35+ROW(N45)-23))),INDIRECT("Shading!"&amp;$DZ$35&amp;$EA$35+ROW(N45)-23),1)</f>
        <v>1</v>
      </c>
      <c r="AC45" s="25">
        <f ca="1">IF(AND(ISNUMBER(X45),ISNUMBER(Y45),ISNUMBER(AA45),ISNUMBER(INDIRECT("Shading!"&amp;$DZ$36&amp;$EA$36+ROW(N45)-23))),INDIRECT("Shading!"&amp;$DZ$36&amp;$EA$36+ROW(O45)-23),1)</f>
        <v>1</v>
      </c>
      <c r="AD45" s="18">
        <f ca="1">IF(AND(ISNUMBER(X45),ISNUMBER(Y45),ISNUMBER(Z45),ISNUMBER(AB45)),1-(AB45-CD45)/AB45*(1-Z45),1)</f>
        <v>1</v>
      </c>
      <c r="AE45" s="17">
        <f ca="1">IF(AND(ISNUMBER(X45),ISNUMBER(Y45),ISNUMBER(AA45),ISNUMBER(AC45)),1-(AC45-DM45)/AC45*(1-AA45),1)</f>
        <v>1</v>
      </c>
      <c r="AF45" s="215" t="str">
        <f ca="1">IF(OR(AD45&gt;1,AE45&gt;1),"Overhang shading ","")</f>
        <v/>
      </c>
      <c r="AG45" s="24"/>
      <c r="AH45" s="24"/>
      <c r="AI45" s="23"/>
      <c r="AJ45" s="37">
        <f>IF(AND(ISNUMBER($AI$19),ISNUMBER(AG45)),$F45*$AI$19/1000*$AG45,0)</f>
        <v>0</v>
      </c>
      <c r="AK45" s="36">
        <f>IF(AND(ISNUMBER($AI$19),ISNUMBER(AH45)),IF(ISNUMBER($AI45),$AI45,$G45)*$AI$19/1000*$AH45,0)</f>
        <v>0</v>
      </c>
      <c r="AL45" s="35">
        <f>IF(OR(AJ45&gt;0,AK45&gt;0),1-(AJ45+AK45)/H45*$AI$18,1)</f>
        <v>1</v>
      </c>
      <c r="AM45" s="215" t="str">
        <f>IF(AL45&gt;1,"Glazing bars/juliet balcony shading ","")</f>
        <v/>
      </c>
      <c r="AN45" s="19"/>
      <c r="AO45" s="19"/>
      <c r="AP45" s="18" t="str">
        <f ca="1">IF(OR(P45*U45*AD45*AL45*IF(ISNUMBER(AN45),AN45,1)&gt;=1,P45*U45*AD45*AL45*IF(ISNUMBER(AN45),AN45,1)=0),"",P45*U45*AD45*AL45*IF(ISNUMBER(AN45),AN45,1))</f>
        <v/>
      </c>
      <c r="AQ45" s="17" t="str">
        <f ca="1">IF(OR(Q45*V45*AE45*AL45*IF(ISNUMBER(AO45),AO45,1)&gt;=1,Q45*V45*AE45*AL45*IF(ISNUMBER(AO45),AO45,1)=0),"",Q45*V45*AE45*AL45*IF(ISNUMBER(AO45),AO45,1))</f>
        <v/>
      </c>
      <c r="AR45" s="16" t="str">
        <f ca="1">'Additional Shading 424'!$AP45</f>
        <v/>
      </c>
      <c r="AS45" s="16" t="str">
        <f ca="1">'Additional Shading 424'!$AQ45</f>
        <v/>
      </c>
      <c r="AZ45" s="15" t="e">
        <f ca="1">D45</f>
        <v>#REF!</v>
      </c>
      <c r="BA45" s="15" t="e">
        <f ca="1">C45</f>
        <v>#REF!</v>
      </c>
      <c r="BB45" s="14">
        <f>IF(AND(I45=0,J45=0),1,I45/J45)</f>
        <v>1</v>
      </c>
      <c r="BC45" s="14" t="e">
        <f ca="1">INT(MOD(BA45,360)/90)*90</f>
        <v>#REF!</v>
      </c>
      <c r="BD45" s="14" t="e">
        <f ca="1">IF(BC45=0,$BC$13+(1-$BC$13)/(1+$BB45^2)^$BD$13,IF(BC45=180,$BC$11+(1-$BC$11)/(1+$BB45^2)^$BD$11,$BC$12+(1-$BC$12)/(1+$BB45^2)^$BD$12))</f>
        <v>#REF!</v>
      </c>
      <c r="BE45" s="14" t="e">
        <f ca="1">IF(BC45=270,$BC$13+(1-$BC$13)/(1+$BB45^2)^$BD$13,IF(BC45=90,$BC$11+(1-$BC$11)/(1+$BB45^2)^$BD$11,$BC$12+(1-$BC$12)/(1+$BB45^2)^$BD$12))</f>
        <v>#REF!</v>
      </c>
      <c r="BF45" s="14" t="e">
        <f ca="1">BD45+1/2*(BE45-BD45)*(1-COS(2*($BA45-$BC45)*$BD$8))</f>
        <v>#REF!</v>
      </c>
      <c r="BG45" s="14" t="e">
        <f ca="1">IF(BC45=0,$BC$19*EXP($BD$19*$BB45)+1-$BC$19,IF(BC45=180,$BC$17+(1-$BC$17)/(1+$BB45^2)^$BD$17,$BC$18*EXP($BD$18*$BB45)+1-$BC$18))</f>
        <v>#REF!</v>
      </c>
      <c r="BH45" s="14" t="e">
        <f ca="1">IF(BC45=270,$BC$19*EXP($BD$19*$BB45)+1-$BC$19,IF(BC45=90,$BC$17+(1-$BC$17)/(1+$BB45^2)^$BD$17,$BC$18*EXP($BD$18*$BB45)+1-$BC$18))</f>
        <v>#REF!</v>
      </c>
      <c r="BI45" s="14" t="e">
        <f ca="1">BG45+1/2*(BH45-BG45)*(1-COS(2*($BA45-$BC45)*$BD$8))</f>
        <v>#REF!</v>
      </c>
      <c r="BJ45" s="14" t="e">
        <f ca="1">IF(OR(ISNUMBER(I45),ISNUMBER(J45)),MAX(BF45+1/2*(BI45-BF45)*(1-COS(2*$AZ45*$BD$8)),IF(SIN(RADIANS(D45))&lt;&gt;0,1-$I45/$G45/ABS(SIN(RADIANS(D45))),0)),IF(ISNUMBER(A45),1,#N/A))</f>
        <v>#N/A</v>
      </c>
      <c r="BK45" s="14"/>
      <c r="BL45" s="14" t="e">
        <f ca="1">S45/(0.5*F45+T45)</f>
        <v>#REF!</v>
      </c>
      <c r="BM45" s="14" t="e">
        <f ca="1">INT(MOD(BA45,360)/90)*90</f>
        <v>#REF!</v>
      </c>
      <c r="BN45" s="14" t="e">
        <f ca="1">IF(BM45=0,$BM$13*EXP($BN$13*$BL45)+1-$BM$13,IF(BM45=180,$BM$11*EXP($BN$11*$BL45)+1-$BM$11,$BM$12*EXP($BN$12*$BL45)+1-$BM$12))</f>
        <v>#REF!</v>
      </c>
      <c r="BO45" s="14" t="e">
        <f ca="1">IF(BM45=270,$BM$13*EXP($BN$13*$BL45)+1-$BM$13,IF(BM45=90,$BM$11*EXP($BN$11*$BL45)+1-$BM$11,$BM$12*EXP($BN$12*$BL45)+1-$BM$12))</f>
        <v>#REF!</v>
      </c>
      <c r="BP45" s="14" t="e">
        <f ca="1">BN45+1/2*(BO45-BN45)*(1-COS(2*($C45-$BM45)*$BN$8))</f>
        <v>#REF!</v>
      </c>
      <c r="BQ45" s="14" t="e">
        <f ca="1">IF(BM45=0,$BM$19*EXP($BN$19*$BL45)+1-$BM$19,IF(BM45=180,$BM$17*EXP($BN$17*$BL45)+1-$BM$17,$BM$18*EXP($BN$18*$BL45)+1-$BM$18))</f>
        <v>#REF!</v>
      </c>
      <c r="BR45" s="14" t="e">
        <f ca="1">IF(BM45=270,$BM$19*EXP($BN$19*$BL45)+1-$BM$19,IF(BM45=90,$BM$17*EXP($BN$17*$BL45)+1-$BM$17,$BM$18*EXP($BN$18*$BL45)+1-$BM$18))</f>
        <v>#REF!</v>
      </c>
      <c r="BS45" s="14" t="e">
        <f ca="1">BQ45+1/2*(BR45-BQ45)*(1-COS(2*($C45-$BM45)*$BN$8))</f>
        <v>#REF!</v>
      </c>
      <c r="BT45" s="14" t="e">
        <f ca="1">BP45+1/2*(BS45-BP45)*(1-COS(2*$AZ45*$BN$8))</f>
        <v>#REF!</v>
      </c>
      <c r="BU45" s="14"/>
      <c r="BV45" s="14" t="e">
        <f ca="1">X45/(0.5*G45+Y45)</f>
        <v>#REF!</v>
      </c>
      <c r="BW45" s="14" t="e">
        <f ca="1">INT(MOD(BA45,360)/90)*90</f>
        <v>#REF!</v>
      </c>
      <c r="BX45" s="14" t="e">
        <f ca="1">IF(BW45=0,$BW$13*EXP($BX$13*$BV45)+1-$BW$13,IF(BW45=180,$BW$11*EXP($BX$11*$BV45)+1-$BW$11,$BW$12*EXP($BX$12*$BV45)+1-$BW$12))</f>
        <v>#REF!</v>
      </c>
      <c r="BY45" s="14" t="e">
        <f ca="1">IF(BW45=270,$BW$13*EXP($BX$13*$BV45)+1-$BW$13,IF(BW45=90,$BW$11*EXP($BX$11*$BV45)+1-$BW$11,$BW$12*EXP($BX$12*$BV45)+1-$BW$12))</f>
        <v>#REF!</v>
      </c>
      <c r="BZ45" s="14" t="e">
        <f ca="1">BX45+1/2*(BY45-BX45)*(1-COS(2*($BA45-$BW45)*$BX$8))</f>
        <v>#REF!</v>
      </c>
      <c r="CA45" s="14" t="e">
        <f ca="1">MIN(1,IF(BW45=0,$BW$19*EXP($BX$19*$BV45)+1-$BW$19,IF(BW45=180,$BW$17*EXP($BX$17*$BV45)+1-$BW$17,$BW$18*EXP($BX$18*$BV45)+1-$BW$18)))</f>
        <v>#REF!</v>
      </c>
      <c r="CB45" s="14" t="e">
        <f ca="1">IF(BW45=270,$BW$19*EXP($BX$19*$BV45)+1-$BW$19,IF(BW45=90,$BW$17*EXP($BX$17*$BV45)+1-$BW$17,$BW$18*EXP($BX$18*$BV45)+1-$BW$18))</f>
        <v>#REF!</v>
      </c>
      <c r="CC45" s="14" t="e">
        <f ca="1">CA45+1/2*(CB45-CA45)*(1-COS(2*($BA45-$BW45)*$BX$8))</f>
        <v>#REF!</v>
      </c>
      <c r="CD45" s="14" t="e">
        <f ca="1">BZ45+1/2*(CC45-BZ45)*(1-COS(2*$AZ45*$BX$8))</f>
        <v>#REF!</v>
      </c>
      <c r="CI45" s="15" t="e">
        <f ca="1">D45</f>
        <v>#REF!</v>
      </c>
      <c r="CJ45" s="15" t="e">
        <f ca="1">C45</f>
        <v>#REF!</v>
      </c>
      <c r="CK45" s="14">
        <f>IF(AND(I45=0,J45=0),1,I45/J45)</f>
        <v>1</v>
      </c>
      <c r="CL45" s="14" t="e">
        <f ca="1">INT(MOD(CJ45,360)/90)*90</f>
        <v>#REF!</v>
      </c>
      <c r="CM45" s="14" t="e">
        <f ca="1">IF(CL45=0,$CL$13*EXP($CM$13*$CK45)+1-$CL$13,IF(CL45=180,$CL$11*EXP($CM$11*$CK45)+1-$CL$11,$CL$12*EXP($CM$12*$CK45)+1-$CL$12))</f>
        <v>#REF!</v>
      </c>
      <c r="CN45" s="14" t="e">
        <f ca="1">IF(CL45=270,$CL$13*EXP($CM$13*$CK45)+1-$CL$13,IF(CL45=90,$CL$11*EXP($CM$11*$CK45)+1-$CL$11,$CL$12*EXP($CM$12*$CK45)+1-$CL$12))</f>
        <v>#REF!</v>
      </c>
      <c r="CO45" s="14" t="e">
        <f ca="1">CM45+1/2*(CN45-CM45)*(1-COS(2*($CJ45-$CL45)*$CM$8))</f>
        <v>#REF!</v>
      </c>
      <c r="CP45" s="14" t="e">
        <f ca="1">IF(CL45=0,$CL$19*EXP($CM$19*$CK45)+1-$CL$19,IF(CL45=180,$CL$17*EXP($CM$17*$CK45)+1-$CL$17,$CL$18*EXP($CM$18*$CK45)+1-$CL$18))</f>
        <v>#REF!</v>
      </c>
      <c r="CQ45" s="14" t="e">
        <f ca="1">IF(CL45=270,$CL$19*EXP($CM$19*$CK45)+1-$CL$19,IF(CL45=90,$CL$17*EXP($CM$17*$CK45)+1-$CL$17,$CL$18*EXP($CM$18*$CK45)+1-$CL$18))</f>
        <v>#REF!</v>
      </c>
      <c r="CR45" s="14" t="e">
        <f ca="1">CP45+1/2*(CQ45-CP45)*(1-COS(2*($CJ45-$CL45)*$CM$8))</f>
        <v>#REF!</v>
      </c>
      <c r="CS45" s="14" t="e">
        <f ca="1">IF(OR(ISNUMBER(I45),ISNUMBER(J45)),MAX(CO45+1/2*(CR45-CO45)*(1-COS(2*$CI45*$CM$8)),IF(SIN(RADIANS(D45))&lt;&gt;0,1-$I45/$G45/ABS(SIN(RADIANS(D45))),0)),IF(ISNUMBER(A45),1,#N/A))</f>
        <v>#N/A</v>
      </c>
      <c r="CT45" s="14"/>
      <c r="CU45" s="14" t="e">
        <f ca="1">S45/(0.5*F45+T45)</f>
        <v>#REF!</v>
      </c>
      <c r="CV45" s="14" t="e">
        <f ca="1">INT(MOD(BA45,360)/90)*90</f>
        <v>#REF!</v>
      </c>
      <c r="CW45" s="14" t="e">
        <f ca="1">IF(CV45=0,$CV$13*EXP($CW$13*$CU45)+1-$CV$13,IF(CV45=180,$CV$11*EXP($CW$11*$CU45)+1-$CV$11,$CV$12*EXP($CW$12*$CU45)+1-$CV$12))</f>
        <v>#REF!</v>
      </c>
      <c r="CX45" s="14" t="e">
        <f ca="1">IF(CV45=270,$CV$13*EXP($CW$13*$CU45)+1-$CV$13,IF(CV45=90,$CV$11*EXP($CW$11*$CU45)+1-$CV$11,$CV$12*EXP($CW$12*$CU45)+1-$CV$12))</f>
        <v>#REF!</v>
      </c>
      <c r="CY45" s="14" t="e">
        <f ca="1">CW45+1/2*(CX45-CW45)*(1-COS(2*($CJ45-$CV45)*$CW$8))</f>
        <v>#REF!</v>
      </c>
      <c r="CZ45" s="14" t="e">
        <f ca="1">IF(CV45=0,$CV$19*EXP($CW$19*$CU45)+1-$CV$19,IF(CV45=180,$CV$17*EXP($CW$17*$CU45)+1-$CV$17,$CV$18*EXP($CW$18*$CU45)+1-$CV$18))</f>
        <v>#REF!</v>
      </c>
      <c r="DA45" s="14" t="e">
        <f ca="1">IF(CV45=270,$CV$19*EXP($CW$19*$CU45)+1-$CV$19,IF(CV45=90,$CV$17*EXP($CW$17*$CU45)+1-$CV$17,$CV$18*EXP($CW$18*$CU45)+1-$CV$18))</f>
        <v>#REF!</v>
      </c>
      <c r="DB45" s="14" t="e">
        <f ca="1">CZ45+1/2*(DA45-CZ45)*(1-COS(2*($CJ45-$CV45)*$CW$8))</f>
        <v>#REF!</v>
      </c>
      <c r="DC45" s="14" t="e">
        <f ca="1">IF(OR(ISNUMBER(S45),ISNUMBER(T45)),CY45+1/2*(DB45-CY45)*(1-COS(2*CI45*$CW$8)),IF(ISNUMBER(A45),1,#N/A))</f>
        <v>#N/A</v>
      </c>
      <c r="DD45" s="14"/>
      <c r="DE45" s="14" t="e">
        <f ca="1">X45/(0.5*G45+Y45)</f>
        <v>#REF!</v>
      </c>
      <c r="DF45" s="14" t="e">
        <f ca="1">INT(MOD(CJ45,360)/90)*90</f>
        <v>#REF!</v>
      </c>
      <c r="DG45" s="14" t="e">
        <f ca="1">IF(DF45=0,$DF$13*EXP($DG$13*$DE45)+1-$DF$13,IF(DF45=180,$DF$11*EXP($DG$11*$DE45)+1-$DF$11,$DF$12*EXP($DG$12*$DE45)+1-$DF$12))</f>
        <v>#REF!</v>
      </c>
      <c r="DH45" s="14" t="e">
        <f ca="1">IF(DF45=270,$DF$13*EXP($DG$13*$DE45)+1-$DF$13,IF(DF45=90,$DF$11*EXP($DG$11*$DE45)+1-$DF$11,$DF$12*EXP($DG$12*$DE45)+1-$DF$12))</f>
        <v>#REF!</v>
      </c>
      <c r="DI45" s="14" t="e">
        <f ca="1">DG45+1/2*(DH45-DG45)*(1-COS(2*($CJ45-$DF45)*$DG$8))</f>
        <v>#REF!</v>
      </c>
      <c r="DJ45" s="14" t="e">
        <f ca="1">MIN(1,IF(DF45=0,$DF$19+(1-$DF$19)/(1+$DE45^2)^$DG$19,IF(DF45=180,$DF$17+(1-$DF$17)/(1+$DE45^2)^$DG$17,$DF$18+(1-$DF$18)/(1+$DE45^2)^$DG$18)))</f>
        <v>#REF!</v>
      </c>
      <c r="DK45" s="14" t="e">
        <f ca="1">IF(DF45=270,$DF$19+(1-$DF$19)/(1+$DE45^2)^$DG$19,IF(DF45=90,$DF$17+(1-$DF$17)/(1+$DE45^2)^$DG$17,$DF$18+(1-$DF$18)/(1+$DE45^2)^$DG$18))</f>
        <v>#REF!</v>
      </c>
      <c r="DL45" s="14" t="e">
        <f ca="1">DJ45+1/2*(DK45-DJ45)*(1-COS(2*($CJ45-$DF45)*$DG$8))</f>
        <v>#REF!</v>
      </c>
      <c r="DM45" s="14" t="e">
        <f ca="1">IF(OR(ISNUMBER(X45),ISNUMBER(Y45)),DI45+1/2*(DL45-DI45)*(1-COS(2*$CI45*$DG$8)),IF(ISNUMBER(A45),1,#N/A))</f>
        <v>#N/A</v>
      </c>
    </row>
    <row r="46" spans="1:131" s="1" customFormat="1">
      <c r="A46" s="33" t="e">
        <f ca="1">INDIRECT("Shading!"&amp;$DZ$24&amp;$EA$24+ROW(A46)-23)</f>
        <v>#REF!</v>
      </c>
      <c r="B46" s="34" t="e">
        <f ca="1">INDIRECT("Shading!"&amp;$DZ$25&amp;$EA$25+ROW(B46)-23)</f>
        <v>#REF!</v>
      </c>
      <c r="C46" s="33" t="e">
        <f ca="1">INDIRECT("Shading!"&amp;$DZ$26&amp;$EA$26+ROW(C46)-23)</f>
        <v>#REF!</v>
      </c>
      <c r="D46" s="33" t="e">
        <f ca="1">INDIRECT("Shading!"&amp;$DZ$27&amp;$EA$27+ROW(D46)-23)</f>
        <v>#REF!</v>
      </c>
      <c r="E46" s="32" t="e">
        <f ca="1">INDIRECT("Shading!"&amp;$DZ$28&amp;$EA$28+ROW(E46)-23)</f>
        <v>#REF!</v>
      </c>
      <c r="F46" s="31" t="e">
        <f ca="1">INDIRECT("Shading!"&amp;$DZ$29&amp;$EA$29+ROW(F46)-23)</f>
        <v>#REF!</v>
      </c>
      <c r="G46" s="31" t="e">
        <f ca="1">INDIRECT("Shading!"&amp;$DZ$30&amp;$EA$30+ROW(G46)-23)</f>
        <v>#REF!</v>
      </c>
      <c r="H46" s="30" t="e">
        <f ca="1">INDIRECT("Shading!"&amp;$DZ$31&amp;$EA$31+ROW(H46)-23)</f>
        <v>#REF!</v>
      </c>
      <c r="I46" s="23"/>
      <c r="J46" s="23"/>
      <c r="K46" s="24"/>
      <c r="L46" s="19"/>
      <c r="M46" s="19"/>
      <c r="N46" s="25">
        <f ca="1">IF(AND(ISNUMBER(I46),ISNUMBER(J46),ISNUMBER(K46),ISNUMBER(L46),ISNUMBER(INDIRECT("Shading!"&amp;$DZ$33&amp;$EA$33+ROW(N46)-23))),INDIRECT("Shading!"&amp;$DZ$33&amp;$EA$33+ROW(N46)-23),1)</f>
        <v>1</v>
      </c>
      <c r="O46" s="25">
        <f ca="1">IF(AND(ISNUMBER(I46),ISNUMBER(J46),ISNUMBER(K46),ISNUMBER(L46),ISNUMBER(INDIRECT("Shading!"&amp;$DZ$34&amp;$EA$34+ROW(N46)-23))),INDIRECT("Shading!"&amp;$DZ$34&amp;$EA$34+ROW(O46)-23),1)</f>
        <v>1</v>
      </c>
      <c r="P46" s="18">
        <f ca="1">IF(AND(ISNUMBER(I46),ISNUMBER(J46),ISNUMBER(K46),ISNUMBER(L46),ISNUMBER(N46)),1-(N46-BJ46)*(K46/IF(OR(E46="East",E46="West"),45,90)*(1-L46)/N46),1)</f>
        <v>1</v>
      </c>
      <c r="Q46" s="17">
        <f ca="1">IF(AND(ISNUMBER(I46),ISNUMBER(J46),ISNUMBER(K46),ISNUMBER(M46),ISNUMBER(O46)),1-(O46-CS46)*(K46/IF(OR(E46="East",E46="West"),45,90)*(1-M46)/O46),1)</f>
        <v>1</v>
      </c>
      <c r="R46" s="32" t="str">
        <f ca="1">IF(OR(P46&gt;1,Q46&gt;1),"Horizon shading ","")</f>
        <v/>
      </c>
      <c r="S46" s="29"/>
      <c r="T46" s="28"/>
      <c r="U46" s="39">
        <f>IF(AND(ISNUMBER(S46),ISNUMBER(T46)),1-0.5*(1-BT46),1)</f>
        <v>1</v>
      </c>
      <c r="V46" s="38">
        <f>IF(AND(ISNUMBER(S46),ISNUMBER(T46)),1-0.5*(1-DC46),1)</f>
        <v>1</v>
      </c>
      <c r="W46" s="215" t="str">
        <f>IF(OR(U46&gt;1,V46&gt;1),"Reveal shading ","")</f>
        <v/>
      </c>
      <c r="X46" s="23"/>
      <c r="Y46" s="23"/>
      <c r="Z46" s="19"/>
      <c r="AA46" s="19"/>
      <c r="AB46" s="25">
        <f ca="1">IF(AND(ISNUMBER(X46),ISNUMBER(Y46),ISNUMBER(Z46),ISNUMBER(INDIRECT("Shading!"&amp;$DZ$35&amp;$EA$35+ROW(N46)-23))),INDIRECT("Shading!"&amp;$DZ$35&amp;$EA$35+ROW(N46)-23),1)</f>
        <v>1</v>
      </c>
      <c r="AC46" s="25">
        <f ca="1">IF(AND(ISNUMBER(X46),ISNUMBER(Y46),ISNUMBER(AA46),ISNUMBER(INDIRECT("Shading!"&amp;$DZ$36&amp;$EA$36+ROW(N46)-23))),INDIRECT("Shading!"&amp;$DZ$36&amp;$EA$36+ROW(O46)-23),1)</f>
        <v>1</v>
      </c>
      <c r="AD46" s="18">
        <f ca="1">IF(AND(ISNUMBER(X46),ISNUMBER(Y46),ISNUMBER(Z46),ISNUMBER(AB46)),1-(AB46-CD46)/AB46*(1-Z46),1)</f>
        <v>1</v>
      </c>
      <c r="AE46" s="17">
        <f ca="1">IF(AND(ISNUMBER(X46),ISNUMBER(Y46),ISNUMBER(AA46),ISNUMBER(AC46)),1-(AC46-DM46)/AC46*(1-AA46),1)</f>
        <v>1</v>
      </c>
      <c r="AF46" s="215" t="str">
        <f ca="1">IF(OR(AD46&gt;1,AE46&gt;1),"Overhang shading ","")</f>
        <v/>
      </c>
      <c r="AG46" s="24"/>
      <c r="AH46" s="24"/>
      <c r="AI46" s="23"/>
      <c r="AJ46" s="37">
        <f>IF(AND(ISNUMBER($AI$19),ISNUMBER(AG46)),$F46*$AI$19/1000*$AG46,0)</f>
        <v>0</v>
      </c>
      <c r="AK46" s="36">
        <f>IF(AND(ISNUMBER($AI$19),ISNUMBER(AH46)),IF(ISNUMBER($AI46),$AI46,$G46)*$AI$19/1000*$AH46,0)</f>
        <v>0</v>
      </c>
      <c r="AL46" s="35">
        <f>IF(OR(AJ46&gt;0,AK46&gt;0),1-(AJ46+AK46)/H46*$AI$18,1)</f>
        <v>1</v>
      </c>
      <c r="AM46" s="215" t="str">
        <f>IF(AL46&gt;1,"Glazing bars/juliet balcony shading ","")</f>
        <v/>
      </c>
      <c r="AN46" s="19"/>
      <c r="AO46" s="19"/>
      <c r="AP46" s="18" t="str">
        <f ca="1">IF(OR(P46*U46*AD46*AL46*IF(ISNUMBER(AN46),AN46,1)&gt;=1,P46*U46*AD46*AL46*IF(ISNUMBER(AN46),AN46,1)=0),"",P46*U46*AD46*AL46*IF(ISNUMBER(AN46),AN46,1))</f>
        <v/>
      </c>
      <c r="AQ46" s="17" t="str">
        <f ca="1">IF(OR(Q46*V46*AE46*AL46*IF(ISNUMBER(AO46),AO46,1)&gt;=1,Q46*V46*AE46*AL46*IF(ISNUMBER(AO46),AO46,1)=0),"",Q46*V46*AE46*AL46*IF(ISNUMBER(AO46),AO46,1))</f>
        <v/>
      </c>
      <c r="AR46" s="16" t="str">
        <f ca="1">'Additional Shading 424'!$AP46</f>
        <v/>
      </c>
      <c r="AS46" s="16" t="str">
        <f ca="1">'Additional Shading 424'!$AQ46</f>
        <v/>
      </c>
      <c r="AZ46" s="15" t="e">
        <f ca="1">D46</f>
        <v>#REF!</v>
      </c>
      <c r="BA46" s="15" t="e">
        <f ca="1">C46</f>
        <v>#REF!</v>
      </c>
      <c r="BB46" s="14">
        <f>IF(AND(I46=0,J46=0),1,I46/J46)</f>
        <v>1</v>
      </c>
      <c r="BC46" s="14" t="e">
        <f ca="1">INT(MOD(BA46,360)/90)*90</f>
        <v>#REF!</v>
      </c>
      <c r="BD46" s="14" t="e">
        <f ca="1">IF(BC46=0,$BC$13+(1-$BC$13)/(1+$BB46^2)^$BD$13,IF(BC46=180,$BC$11+(1-$BC$11)/(1+$BB46^2)^$BD$11,$BC$12+(1-$BC$12)/(1+$BB46^2)^$BD$12))</f>
        <v>#REF!</v>
      </c>
      <c r="BE46" s="14" t="e">
        <f ca="1">IF(BC46=270,$BC$13+(1-$BC$13)/(1+$BB46^2)^$BD$13,IF(BC46=90,$BC$11+(1-$BC$11)/(1+$BB46^2)^$BD$11,$BC$12+(1-$BC$12)/(1+$BB46^2)^$BD$12))</f>
        <v>#REF!</v>
      </c>
      <c r="BF46" s="14" t="e">
        <f ca="1">BD46+1/2*(BE46-BD46)*(1-COS(2*($BA46-$BC46)*$BD$8))</f>
        <v>#REF!</v>
      </c>
      <c r="BG46" s="14" t="e">
        <f ca="1">IF(BC46=0,$BC$19*EXP($BD$19*$BB46)+1-$BC$19,IF(BC46=180,$BC$17+(1-$BC$17)/(1+$BB46^2)^$BD$17,$BC$18*EXP($BD$18*$BB46)+1-$BC$18))</f>
        <v>#REF!</v>
      </c>
      <c r="BH46" s="14" t="e">
        <f ca="1">IF(BC46=270,$BC$19*EXP($BD$19*$BB46)+1-$BC$19,IF(BC46=90,$BC$17+(1-$BC$17)/(1+$BB46^2)^$BD$17,$BC$18*EXP($BD$18*$BB46)+1-$BC$18))</f>
        <v>#REF!</v>
      </c>
      <c r="BI46" s="14" t="e">
        <f ca="1">BG46+1/2*(BH46-BG46)*(1-COS(2*($BA46-$BC46)*$BD$8))</f>
        <v>#REF!</v>
      </c>
      <c r="BJ46" s="14" t="e">
        <f ca="1">IF(OR(ISNUMBER(I46),ISNUMBER(J46)),MAX(BF46+1/2*(BI46-BF46)*(1-COS(2*$AZ46*$BD$8)),IF(SIN(RADIANS(D46))&lt;&gt;0,1-$I46/$G46/ABS(SIN(RADIANS(D46))),0)),IF(ISNUMBER(A46),1,#N/A))</f>
        <v>#N/A</v>
      </c>
      <c r="BK46" s="14"/>
      <c r="BL46" s="14" t="e">
        <f ca="1">S46/(0.5*F46+T46)</f>
        <v>#REF!</v>
      </c>
      <c r="BM46" s="14" t="e">
        <f ca="1">INT(MOD(BA46,360)/90)*90</f>
        <v>#REF!</v>
      </c>
      <c r="BN46" s="14" t="e">
        <f ca="1">IF(BM46=0,$BM$13*EXP($BN$13*$BL46)+1-$BM$13,IF(BM46=180,$BM$11*EXP($BN$11*$BL46)+1-$BM$11,$BM$12*EXP($BN$12*$BL46)+1-$BM$12))</f>
        <v>#REF!</v>
      </c>
      <c r="BO46" s="14" t="e">
        <f ca="1">IF(BM46=270,$BM$13*EXP($BN$13*$BL46)+1-$BM$13,IF(BM46=90,$BM$11*EXP($BN$11*$BL46)+1-$BM$11,$BM$12*EXP($BN$12*$BL46)+1-$BM$12))</f>
        <v>#REF!</v>
      </c>
      <c r="BP46" s="14" t="e">
        <f ca="1">BN46+1/2*(BO46-BN46)*(1-COS(2*($C46-$BM46)*$BN$8))</f>
        <v>#REF!</v>
      </c>
      <c r="BQ46" s="14" t="e">
        <f ca="1">IF(BM46=0,$BM$19*EXP($BN$19*$BL46)+1-$BM$19,IF(BM46=180,$BM$17*EXP($BN$17*$BL46)+1-$BM$17,$BM$18*EXP($BN$18*$BL46)+1-$BM$18))</f>
        <v>#REF!</v>
      </c>
      <c r="BR46" s="14" t="e">
        <f ca="1">IF(BM46=270,$BM$19*EXP($BN$19*$BL46)+1-$BM$19,IF(BM46=90,$BM$17*EXP($BN$17*$BL46)+1-$BM$17,$BM$18*EXP($BN$18*$BL46)+1-$BM$18))</f>
        <v>#REF!</v>
      </c>
      <c r="BS46" s="14" t="e">
        <f ca="1">BQ46+1/2*(BR46-BQ46)*(1-COS(2*($C46-$BM46)*$BN$8))</f>
        <v>#REF!</v>
      </c>
      <c r="BT46" s="14" t="e">
        <f ca="1">BP46+1/2*(BS46-BP46)*(1-COS(2*$AZ46*$BN$8))</f>
        <v>#REF!</v>
      </c>
      <c r="BU46" s="14"/>
      <c r="BV46" s="14" t="e">
        <f ca="1">X46/(0.5*G46+Y46)</f>
        <v>#REF!</v>
      </c>
      <c r="BW46" s="14" t="e">
        <f ca="1">INT(MOD(BA46,360)/90)*90</f>
        <v>#REF!</v>
      </c>
      <c r="BX46" s="14" t="e">
        <f ca="1">IF(BW46=0,$BW$13*EXP($BX$13*$BV46)+1-$BW$13,IF(BW46=180,$BW$11*EXP($BX$11*$BV46)+1-$BW$11,$BW$12*EXP($BX$12*$BV46)+1-$BW$12))</f>
        <v>#REF!</v>
      </c>
      <c r="BY46" s="14" t="e">
        <f ca="1">IF(BW46=270,$BW$13*EXP($BX$13*$BV46)+1-$BW$13,IF(BW46=90,$BW$11*EXP($BX$11*$BV46)+1-$BW$11,$BW$12*EXP($BX$12*$BV46)+1-$BW$12))</f>
        <v>#REF!</v>
      </c>
      <c r="BZ46" s="14" t="e">
        <f ca="1">BX46+1/2*(BY46-BX46)*(1-COS(2*($BA46-$BW46)*$BX$8))</f>
        <v>#REF!</v>
      </c>
      <c r="CA46" s="14" t="e">
        <f ca="1">MIN(1,IF(BW46=0,$BW$19*EXP($BX$19*$BV46)+1-$BW$19,IF(BW46=180,$BW$17*EXP($BX$17*$BV46)+1-$BW$17,$BW$18*EXP($BX$18*$BV46)+1-$BW$18)))</f>
        <v>#REF!</v>
      </c>
      <c r="CB46" s="14" t="e">
        <f ca="1">IF(BW46=270,$BW$19*EXP($BX$19*$BV46)+1-$BW$19,IF(BW46=90,$BW$17*EXP($BX$17*$BV46)+1-$BW$17,$BW$18*EXP($BX$18*$BV46)+1-$BW$18))</f>
        <v>#REF!</v>
      </c>
      <c r="CC46" s="14" t="e">
        <f ca="1">CA46+1/2*(CB46-CA46)*(1-COS(2*($BA46-$BW46)*$BX$8))</f>
        <v>#REF!</v>
      </c>
      <c r="CD46" s="14" t="e">
        <f ca="1">BZ46+1/2*(CC46-BZ46)*(1-COS(2*$AZ46*$BX$8))</f>
        <v>#REF!</v>
      </c>
      <c r="CI46" s="15" t="e">
        <f ca="1">D46</f>
        <v>#REF!</v>
      </c>
      <c r="CJ46" s="15" t="e">
        <f ca="1">C46</f>
        <v>#REF!</v>
      </c>
      <c r="CK46" s="14">
        <f>IF(AND(I46=0,J46=0),1,I46/J46)</f>
        <v>1</v>
      </c>
      <c r="CL46" s="14" t="e">
        <f ca="1">INT(MOD(CJ46,360)/90)*90</f>
        <v>#REF!</v>
      </c>
      <c r="CM46" s="14" t="e">
        <f ca="1">IF(CL46=0,$CL$13*EXP($CM$13*$CK46)+1-$CL$13,IF(CL46=180,$CL$11*EXP($CM$11*$CK46)+1-$CL$11,$CL$12*EXP($CM$12*$CK46)+1-$CL$12))</f>
        <v>#REF!</v>
      </c>
      <c r="CN46" s="14" t="e">
        <f ca="1">IF(CL46=270,$CL$13*EXP($CM$13*$CK46)+1-$CL$13,IF(CL46=90,$CL$11*EXP($CM$11*$CK46)+1-$CL$11,$CL$12*EXP($CM$12*$CK46)+1-$CL$12))</f>
        <v>#REF!</v>
      </c>
      <c r="CO46" s="14" t="e">
        <f ca="1">CM46+1/2*(CN46-CM46)*(1-COS(2*($CJ46-$CL46)*$CM$8))</f>
        <v>#REF!</v>
      </c>
      <c r="CP46" s="14" t="e">
        <f ca="1">IF(CL46=0,$CL$19*EXP($CM$19*$CK46)+1-$CL$19,IF(CL46=180,$CL$17*EXP($CM$17*$CK46)+1-$CL$17,$CL$18*EXP($CM$18*$CK46)+1-$CL$18))</f>
        <v>#REF!</v>
      </c>
      <c r="CQ46" s="14" t="e">
        <f ca="1">IF(CL46=270,$CL$19*EXP($CM$19*$CK46)+1-$CL$19,IF(CL46=90,$CL$17*EXP($CM$17*$CK46)+1-$CL$17,$CL$18*EXP($CM$18*$CK46)+1-$CL$18))</f>
        <v>#REF!</v>
      </c>
      <c r="CR46" s="14" t="e">
        <f ca="1">CP46+1/2*(CQ46-CP46)*(1-COS(2*($CJ46-$CL46)*$CM$8))</f>
        <v>#REF!</v>
      </c>
      <c r="CS46" s="14" t="e">
        <f ca="1">IF(OR(ISNUMBER(I46),ISNUMBER(J46)),MAX(CO46+1/2*(CR46-CO46)*(1-COS(2*$CI46*$CM$8)),IF(SIN(RADIANS(D46))&lt;&gt;0,1-$I46/$G46/ABS(SIN(RADIANS(D46))),0)),IF(ISNUMBER(A46),1,#N/A))</f>
        <v>#N/A</v>
      </c>
      <c r="CT46" s="14"/>
      <c r="CU46" s="14" t="e">
        <f ca="1">S46/(0.5*F46+T46)</f>
        <v>#REF!</v>
      </c>
      <c r="CV46" s="14" t="e">
        <f ca="1">INT(MOD(BA46,360)/90)*90</f>
        <v>#REF!</v>
      </c>
      <c r="CW46" s="14" t="e">
        <f ca="1">IF(CV46=0,$CV$13*EXP($CW$13*$CU46)+1-$CV$13,IF(CV46=180,$CV$11*EXP($CW$11*$CU46)+1-$CV$11,$CV$12*EXP($CW$12*$CU46)+1-$CV$12))</f>
        <v>#REF!</v>
      </c>
      <c r="CX46" s="14" t="e">
        <f ca="1">IF(CV46=270,$CV$13*EXP($CW$13*$CU46)+1-$CV$13,IF(CV46=90,$CV$11*EXP($CW$11*$CU46)+1-$CV$11,$CV$12*EXP($CW$12*$CU46)+1-$CV$12))</f>
        <v>#REF!</v>
      </c>
      <c r="CY46" s="14" t="e">
        <f ca="1">CW46+1/2*(CX46-CW46)*(1-COS(2*($CJ46-$CV46)*$CW$8))</f>
        <v>#REF!</v>
      </c>
      <c r="CZ46" s="14" t="e">
        <f ca="1">IF(CV46=0,$CV$19*EXP($CW$19*$CU46)+1-$CV$19,IF(CV46=180,$CV$17*EXP($CW$17*$CU46)+1-$CV$17,$CV$18*EXP($CW$18*$CU46)+1-$CV$18))</f>
        <v>#REF!</v>
      </c>
      <c r="DA46" s="14" t="e">
        <f ca="1">IF(CV46=270,$CV$19*EXP($CW$19*$CU46)+1-$CV$19,IF(CV46=90,$CV$17*EXP($CW$17*$CU46)+1-$CV$17,$CV$18*EXP($CW$18*$CU46)+1-$CV$18))</f>
        <v>#REF!</v>
      </c>
      <c r="DB46" s="14" t="e">
        <f ca="1">CZ46+1/2*(DA46-CZ46)*(1-COS(2*($CJ46-$CV46)*$CW$8))</f>
        <v>#REF!</v>
      </c>
      <c r="DC46" s="14" t="e">
        <f ca="1">IF(OR(ISNUMBER(S46),ISNUMBER(T46)),CY46+1/2*(DB46-CY46)*(1-COS(2*CI46*$CW$8)),IF(ISNUMBER(A46),1,#N/A))</f>
        <v>#N/A</v>
      </c>
      <c r="DD46" s="14"/>
      <c r="DE46" s="14" t="e">
        <f ca="1">X46/(0.5*G46+Y46)</f>
        <v>#REF!</v>
      </c>
      <c r="DF46" s="14" t="e">
        <f ca="1">INT(MOD(CJ46,360)/90)*90</f>
        <v>#REF!</v>
      </c>
      <c r="DG46" s="14" t="e">
        <f ca="1">IF(DF46=0,$DF$13*EXP($DG$13*$DE46)+1-$DF$13,IF(DF46=180,$DF$11*EXP($DG$11*$DE46)+1-$DF$11,$DF$12*EXP($DG$12*$DE46)+1-$DF$12))</f>
        <v>#REF!</v>
      </c>
      <c r="DH46" s="14" t="e">
        <f ca="1">IF(DF46=270,$DF$13*EXP($DG$13*$DE46)+1-$DF$13,IF(DF46=90,$DF$11*EXP($DG$11*$DE46)+1-$DF$11,$DF$12*EXP($DG$12*$DE46)+1-$DF$12))</f>
        <v>#REF!</v>
      </c>
      <c r="DI46" s="14" t="e">
        <f ca="1">DG46+1/2*(DH46-DG46)*(1-COS(2*($CJ46-$DF46)*$DG$8))</f>
        <v>#REF!</v>
      </c>
      <c r="DJ46" s="14" t="e">
        <f ca="1">MIN(1,IF(DF46=0,$DF$19+(1-$DF$19)/(1+$DE46^2)^$DG$19,IF(DF46=180,$DF$17+(1-$DF$17)/(1+$DE46^2)^$DG$17,$DF$18+(1-$DF$18)/(1+$DE46^2)^$DG$18)))</f>
        <v>#REF!</v>
      </c>
      <c r="DK46" s="14" t="e">
        <f ca="1">IF(DF46=270,$DF$19+(1-$DF$19)/(1+$DE46^2)^$DG$19,IF(DF46=90,$DF$17+(1-$DF$17)/(1+$DE46^2)^$DG$17,$DF$18+(1-$DF$18)/(1+$DE46^2)^$DG$18))</f>
        <v>#REF!</v>
      </c>
      <c r="DL46" s="14" t="e">
        <f ca="1">DJ46+1/2*(DK46-DJ46)*(1-COS(2*($CJ46-$DF46)*$DG$8))</f>
        <v>#REF!</v>
      </c>
      <c r="DM46" s="14" t="e">
        <f ca="1">IF(OR(ISNUMBER(X46),ISNUMBER(Y46)),DI46+1/2*(DL46-DI46)*(1-COS(2*$CI46*$DG$8)),IF(ISNUMBER(A46),1,#N/A))</f>
        <v>#N/A</v>
      </c>
    </row>
    <row r="47" spans="1:131" s="1" customFormat="1">
      <c r="A47" s="33" t="e">
        <f ca="1">INDIRECT("Shading!"&amp;$DZ$24&amp;$EA$24+ROW(A47)-23)</f>
        <v>#REF!</v>
      </c>
      <c r="B47" s="34" t="e">
        <f ca="1">INDIRECT("Shading!"&amp;$DZ$25&amp;$EA$25+ROW(B47)-23)</f>
        <v>#REF!</v>
      </c>
      <c r="C47" s="33" t="e">
        <f ca="1">INDIRECT("Shading!"&amp;$DZ$26&amp;$EA$26+ROW(C47)-23)</f>
        <v>#REF!</v>
      </c>
      <c r="D47" s="33" t="e">
        <f ca="1">INDIRECT("Shading!"&amp;$DZ$27&amp;$EA$27+ROW(D47)-23)</f>
        <v>#REF!</v>
      </c>
      <c r="E47" s="32" t="e">
        <f ca="1">INDIRECT("Shading!"&amp;$DZ$28&amp;$EA$28+ROW(E47)-23)</f>
        <v>#REF!</v>
      </c>
      <c r="F47" s="31" t="e">
        <f ca="1">INDIRECT("Shading!"&amp;$DZ$29&amp;$EA$29+ROW(F47)-23)</f>
        <v>#REF!</v>
      </c>
      <c r="G47" s="31" t="e">
        <f ca="1">INDIRECT("Shading!"&amp;$DZ$30&amp;$EA$30+ROW(G47)-23)</f>
        <v>#REF!</v>
      </c>
      <c r="H47" s="30" t="e">
        <f ca="1">INDIRECT("Shading!"&amp;$DZ$31&amp;$EA$31+ROW(H47)-23)</f>
        <v>#REF!</v>
      </c>
      <c r="I47" s="23"/>
      <c r="J47" s="23"/>
      <c r="K47" s="24"/>
      <c r="L47" s="19"/>
      <c r="M47" s="19"/>
      <c r="N47" s="25">
        <f ca="1">IF(AND(ISNUMBER(I47),ISNUMBER(J47),ISNUMBER(K47),ISNUMBER(L47),ISNUMBER(INDIRECT("Shading!"&amp;$DZ$33&amp;$EA$33+ROW(N47)-23))),INDIRECT("Shading!"&amp;$DZ$33&amp;$EA$33+ROW(N47)-23),1)</f>
        <v>1</v>
      </c>
      <c r="O47" s="25">
        <f ca="1">IF(AND(ISNUMBER(I47),ISNUMBER(J47),ISNUMBER(K47),ISNUMBER(L47),ISNUMBER(INDIRECT("Shading!"&amp;$DZ$34&amp;$EA$34+ROW(N47)-23))),INDIRECT("Shading!"&amp;$DZ$34&amp;$EA$34+ROW(O47)-23),1)</f>
        <v>1</v>
      </c>
      <c r="P47" s="18">
        <f ca="1">IF(AND(ISNUMBER(I47),ISNUMBER(J47),ISNUMBER(K47),ISNUMBER(L47),ISNUMBER(N47)),1-(N47-BJ47)*(K47/IF(OR(E47="East",E47="West"),45,90)*(1-L47)/N47),1)</f>
        <v>1</v>
      </c>
      <c r="Q47" s="17">
        <f ca="1">IF(AND(ISNUMBER(I47),ISNUMBER(J47),ISNUMBER(K47),ISNUMBER(M47),ISNUMBER(O47)),1-(O47-CS47)*(K47/IF(OR(E47="East",E47="West"),45,90)*(1-M47)/O47),1)</f>
        <v>1</v>
      </c>
      <c r="R47" s="32" t="str">
        <f ca="1">IF(OR(P47&gt;1,Q47&gt;1),"Horizon shading ","")</f>
        <v/>
      </c>
      <c r="S47" s="29"/>
      <c r="T47" s="28"/>
      <c r="U47" s="39">
        <f>IF(AND(ISNUMBER(S47),ISNUMBER(T47)),1-0.5*(1-BT47),1)</f>
        <v>1</v>
      </c>
      <c r="V47" s="38">
        <f>IF(AND(ISNUMBER(S47),ISNUMBER(T47)),1-0.5*(1-DC47),1)</f>
        <v>1</v>
      </c>
      <c r="W47" s="215" t="str">
        <f>IF(OR(U47&gt;1,V47&gt;1),"Reveal shading ","")</f>
        <v/>
      </c>
      <c r="X47" s="23"/>
      <c r="Y47" s="23"/>
      <c r="Z47" s="19"/>
      <c r="AA47" s="19"/>
      <c r="AB47" s="25">
        <f ca="1">IF(AND(ISNUMBER(X47),ISNUMBER(Y47),ISNUMBER(Z47),ISNUMBER(INDIRECT("Shading!"&amp;$DZ$35&amp;$EA$35+ROW(N47)-23))),INDIRECT("Shading!"&amp;$DZ$35&amp;$EA$35+ROW(N47)-23),1)</f>
        <v>1</v>
      </c>
      <c r="AC47" s="25">
        <f ca="1">IF(AND(ISNUMBER(X47),ISNUMBER(Y47),ISNUMBER(AA47),ISNUMBER(INDIRECT("Shading!"&amp;$DZ$36&amp;$EA$36+ROW(N47)-23))),INDIRECT("Shading!"&amp;$DZ$36&amp;$EA$36+ROW(O47)-23),1)</f>
        <v>1</v>
      </c>
      <c r="AD47" s="18">
        <f ca="1">IF(AND(ISNUMBER(X47),ISNUMBER(Y47),ISNUMBER(Z47),ISNUMBER(AB47)),1-(AB47-CD47)/AB47*(1-Z47),1)</f>
        <v>1</v>
      </c>
      <c r="AE47" s="17">
        <f ca="1">IF(AND(ISNUMBER(X47),ISNUMBER(Y47),ISNUMBER(AA47),ISNUMBER(AC47)),1-(AC47-DM47)/AC47*(1-AA47),1)</f>
        <v>1</v>
      </c>
      <c r="AF47" s="215" t="str">
        <f ca="1">IF(OR(AD47&gt;1,AE47&gt;1),"Overhang shading ","")</f>
        <v/>
      </c>
      <c r="AG47" s="24"/>
      <c r="AH47" s="24"/>
      <c r="AI47" s="23"/>
      <c r="AJ47" s="37">
        <f>IF(AND(ISNUMBER($AI$19),ISNUMBER(AG47)),$F47*$AI$19/1000*$AG47,0)</f>
        <v>0</v>
      </c>
      <c r="AK47" s="36">
        <f>IF(AND(ISNUMBER($AI$19),ISNUMBER(AH47)),IF(ISNUMBER($AI47),$AI47,$G47)*$AI$19/1000*$AH47,0)</f>
        <v>0</v>
      </c>
      <c r="AL47" s="35">
        <f>IF(OR(AJ47&gt;0,AK47&gt;0),1-(AJ47+AK47)/H47*$AI$18,1)</f>
        <v>1</v>
      </c>
      <c r="AM47" s="215" t="str">
        <f>IF(AL47&gt;1,"Glazing bars/juliet balcony shading ","")</f>
        <v/>
      </c>
      <c r="AN47" s="19"/>
      <c r="AO47" s="19"/>
      <c r="AP47" s="18" t="str">
        <f ca="1">IF(OR(P47*U47*AD47*AL47*IF(ISNUMBER(AN47),AN47,1)&gt;=1,P47*U47*AD47*AL47*IF(ISNUMBER(AN47),AN47,1)=0),"",P47*U47*AD47*AL47*IF(ISNUMBER(AN47),AN47,1))</f>
        <v/>
      </c>
      <c r="AQ47" s="17" t="str">
        <f ca="1">IF(OR(Q47*V47*AE47*AL47*IF(ISNUMBER(AO47),AO47,1)&gt;=1,Q47*V47*AE47*AL47*IF(ISNUMBER(AO47),AO47,1)=0),"",Q47*V47*AE47*AL47*IF(ISNUMBER(AO47),AO47,1))</f>
        <v/>
      </c>
      <c r="AR47" s="16" t="str">
        <f ca="1">'Additional Shading 424'!$AP47</f>
        <v/>
      </c>
      <c r="AS47" s="16" t="str">
        <f ca="1">'Additional Shading 424'!$AQ47</f>
        <v/>
      </c>
      <c r="AZ47" s="15" t="e">
        <f ca="1">D47</f>
        <v>#REF!</v>
      </c>
      <c r="BA47" s="15" t="e">
        <f ca="1">C47</f>
        <v>#REF!</v>
      </c>
      <c r="BB47" s="14">
        <f>IF(AND(I47=0,J47=0),1,I47/J47)</f>
        <v>1</v>
      </c>
      <c r="BC47" s="14" t="e">
        <f ca="1">INT(MOD(BA47,360)/90)*90</f>
        <v>#REF!</v>
      </c>
      <c r="BD47" s="14" t="e">
        <f ca="1">IF(BC47=0,$BC$13+(1-$BC$13)/(1+$BB47^2)^$BD$13,IF(BC47=180,$BC$11+(1-$BC$11)/(1+$BB47^2)^$BD$11,$BC$12+(1-$BC$12)/(1+$BB47^2)^$BD$12))</f>
        <v>#REF!</v>
      </c>
      <c r="BE47" s="14" t="e">
        <f ca="1">IF(BC47=270,$BC$13+(1-$BC$13)/(1+$BB47^2)^$BD$13,IF(BC47=90,$BC$11+(1-$BC$11)/(1+$BB47^2)^$BD$11,$BC$12+(1-$BC$12)/(1+$BB47^2)^$BD$12))</f>
        <v>#REF!</v>
      </c>
      <c r="BF47" s="14" t="e">
        <f ca="1">BD47+1/2*(BE47-BD47)*(1-COS(2*($BA47-$BC47)*$BD$8))</f>
        <v>#REF!</v>
      </c>
      <c r="BG47" s="14" t="e">
        <f ca="1">IF(BC47=0,$BC$19*EXP($BD$19*$BB47)+1-$BC$19,IF(BC47=180,$BC$17+(1-$BC$17)/(1+$BB47^2)^$BD$17,$BC$18*EXP($BD$18*$BB47)+1-$BC$18))</f>
        <v>#REF!</v>
      </c>
      <c r="BH47" s="14" t="e">
        <f ca="1">IF(BC47=270,$BC$19*EXP($BD$19*$BB47)+1-$BC$19,IF(BC47=90,$BC$17+(1-$BC$17)/(1+$BB47^2)^$BD$17,$BC$18*EXP($BD$18*$BB47)+1-$BC$18))</f>
        <v>#REF!</v>
      </c>
      <c r="BI47" s="14" t="e">
        <f ca="1">BG47+1/2*(BH47-BG47)*(1-COS(2*($BA47-$BC47)*$BD$8))</f>
        <v>#REF!</v>
      </c>
      <c r="BJ47" s="14" t="e">
        <f ca="1">IF(OR(ISNUMBER(I47),ISNUMBER(J47)),MAX(BF47+1/2*(BI47-BF47)*(1-COS(2*$AZ47*$BD$8)),IF(SIN(RADIANS(D47))&lt;&gt;0,1-$I47/$G47/ABS(SIN(RADIANS(D47))),0)),IF(ISNUMBER(A47),1,#N/A))</f>
        <v>#N/A</v>
      </c>
      <c r="BK47" s="14"/>
      <c r="BL47" s="14" t="e">
        <f ca="1">S47/(0.5*F47+T47)</f>
        <v>#REF!</v>
      </c>
      <c r="BM47" s="14" t="e">
        <f ca="1">INT(MOD(BA47,360)/90)*90</f>
        <v>#REF!</v>
      </c>
      <c r="BN47" s="14" t="e">
        <f ca="1">IF(BM47=0,$BM$13*EXP($BN$13*$BL47)+1-$BM$13,IF(BM47=180,$BM$11*EXP($BN$11*$BL47)+1-$BM$11,$BM$12*EXP($BN$12*$BL47)+1-$BM$12))</f>
        <v>#REF!</v>
      </c>
      <c r="BO47" s="14" t="e">
        <f ca="1">IF(BM47=270,$BM$13*EXP($BN$13*$BL47)+1-$BM$13,IF(BM47=90,$BM$11*EXP($BN$11*$BL47)+1-$BM$11,$BM$12*EXP($BN$12*$BL47)+1-$BM$12))</f>
        <v>#REF!</v>
      </c>
      <c r="BP47" s="14" t="e">
        <f ca="1">BN47+1/2*(BO47-BN47)*(1-COS(2*($C47-$BM47)*$BN$8))</f>
        <v>#REF!</v>
      </c>
      <c r="BQ47" s="14" t="e">
        <f ca="1">IF(BM47=0,$BM$19*EXP($BN$19*$BL47)+1-$BM$19,IF(BM47=180,$BM$17*EXP($BN$17*$BL47)+1-$BM$17,$BM$18*EXP($BN$18*$BL47)+1-$BM$18))</f>
        <v>#REF!</v>
      </c>
      <c r="BR47" s="14" t="e">
        <f ca="1">IF(BM47=270,$BM$19*EXP($BN$19*$BL47)+1-$BM$19,IF(BM47=90,$BM$17*EXP($BN$17*$BL47)+1-$BM$17,$BM$18*EXP($BN$18*$BL47)+1-$BM$18))</f>
        <v>#REF!</v>
      </c>
      <c r="BS47" s="14" t="e">
        <f ca="1">BQ47+1/2*(BR47-BQ47)*(1-COS(2*($C47-$BM47)*$BN$8))</f>
        <v>#REF!</v>
      </c>
      <c r="BT47" s="14" t="e">
        <f ca="1">BP47+1/2*(BS47-BP47)*(1-COS(2*$AZ47*$BN$8))</f>
        <v>#REF!</v>
      </c>
      <c r="BU47" s="14"/>
      <c r="BV47" s="14" t="e">
        <f ca="1">X47/(0.5*G47+Y47)</f>
        <v>#REF!</v>
      </c>
      <c r="BW47" s="14" t="e">
        <f ca="1">INT(MOD(BA47,360)/90)*90</f>
        <v>#REF!</v>
      </c>
      <c r="BX47" s="14" t="e">
        <f ca="1">IF(BW47=0,$BW$13*EXP($BX$13*$BV47)+1-$BW$13,IF(BW47=180,$BW$11*EXP($BX$11*$BV47)+1-$BW$11,$BW$12*EXP($BX$12*$BV47)+1-$BW$12))</f>
        <v>#REF!</v>
      </c>
      <c r="BY47" s="14" t="e">
        <f ca="1">IF(BW47=270,$BW$13*EXP($BX$13*$BV47)+1-$BW$13,IF(BW47=90,$BW$11*EXP($BX$11*$BV47)+1-$BW$11,$BW$12*EXP($BX$12*$BV47)+1-$BW$12))</f>
        <v>#REF!</v>
      </c>
      <c r="BZ47" s="14" t="e">
        <f ca="1">BX47+1/2*(BY47-BX47)*(1-COS(2*($BA47-$BW47)*$BX$8))</f>
        <v>#REF!</v>
      </c>
      <c r="CA47" s="14" t="e">
        <f ca="1">MIN(1,IF(BW47=0,$BW$19*EXP($BX$19*$BV47)+1-$BW$19,IF(BW47=180,$BW$17*EXP($BX$17*$BV47)+1-$BW$17,$BW$18*EXP($BX$18*$BV47)+1-$BW$18)))</f>
        <v>#REF!</v>
      </c>
      <c r="CB47" s="14" t="e">
        <f ca="1">IF(BW47=270,$BW$19*EXP($BX$19*$BV47)+1-$BW$19,IF(BW47=90,$BW$17*EXP($BX$17*$BV47)+1-$BW$17,$BW$18*EXP($BX$18*$BV47)+1-$BW$18))</f>
        <v>#REF!</v>
      </c>
      <c r="CC47" s="14" t="e">
        <f ca="1">CA47+1/2*(CB47-CA47)*(1-COS(2*($BA47-$BW47)*$BX$8))</f>
        <v>#REF!</v>
      </c>
      <c r="CD47" s="14" t="e">
        <f ca="1">BZ47+1/2*(CC47-BZ47)*(1-COS(2*$AZ47*$BX$8))</f>
        <v>#REF!</v>
      </c>
      <c r="CI47" s="15" t="e">
        <f ca="1">D47</f>
        <v>#REF!</v>
      </c>
      <c r="CJ47" s="15" t="e">
        <f ca="1">C47</f>
        <v>#REF!</v>
      </c>
      <c r="CK47" s="14">
        <f>IF(AND(I47=0,J47=0),1,I47/J47)</f>
        <v>1</v>
      </c>
      <c r="CL47" s="14" t="e">
        <f ca="1">INT(MOD(CJ47,360)/90)*90</f>
        <v>#REF!</v>
      </c>
      <c r="CM47" s="14" t="e">
        <f ca="1">IF(CL47=0,$CL$13*EXP($CM$13*$CK47)+1-$CL$13,IF(CL47=180,$CL$11*EXP($CM$11*$CK47)+1-$CL$11,$CL$12*EXP($CM$12*$CK47)+1-$CL$12))</f>
        <v>#REF!</v>
      </c>
      <c r="CN47" s="14" t="e">
        <f ca="1">IF(CL47=270,$CL$13*EXP($CM$13*$CK47)+1-$CL$13,IF(CL47=90,$CL$11*EXP($CM$11*$CK47)+1-$CL$11,$CL$12*EXP($CM$12*$CK47)+1-$CL$12))</f>
        <v>#REF!</v>
      </c>
      <c r="CO47" s="14" t="e">
        <f ca="1">CM47+1/2*(CN47-CM47)*(1-COS(2*($CJ47-$CL47)*$CM$8))</f>
        <v>#REF!</v>
      </c>
      <c r="CP47" s="14" t="e">
        <f ca="1">IF(CL47=0,$CL$19*EXP($CM$19*$CK47)+1-$CL$19,IF(CL47=180,$CL$17*EXP($CM$17*$CK47)+1-$CL$17,$CL$18*EXP($CM$18*$CK47)+1-$CL$18))</f>
        <v>#REF!</v>
      </c>
      <c r="CQ47" s="14" t="e">
        <f ca="1">IF(CL47=270,$CL$19*EXP($CM$19*$CK47)+1-$CL$19,IF(CL47=90,$CL$17*EXP($CM$17*$CK47)+1-$CL$17,$CL$18*EXP($CM$18*$CK47)+1-$CL$18))</f>
        <v>#REF!</v>
      </c>
      <c r="CR47" s="14" t="e">
        <f ca="1">CP47+1/2*(CQ47-CP47)*(1-COS(2*($CJ47-$CL47)*$CM$8))</f>
        <v>#REF!</v>
      </c>
      <c r="CS47" s="14" t="e">
        <f ca="1">IF(OR(ISNUMBER(I47),ISNUMBER(J47)),MAX(CO47+1/2*(CR47-CO47)*(1-COS(2*$CI47*$CM$8)),IF(SIN(RADIANS(D47))&lt;&gt;0,1-$I47/$G47/ABS(SIN(RADIANS(D47))),0)),IF(ISNUMBER(A47),1,#N/A))</f>
        <v>#N/A</v>
      </c>
      <c r="CT47" s="14"/>
      <c r="CU47" s="14" t="e">
        <f ca="1">S47/(0.5*F47+T47)</f>
        <v>#REF!</v>
      </c>
      <c r="CV47" s="14" t="e">
        <f ca="1">INT(MOD(BA47,360)/90)*90</f>
        <v>#REF!</v>
      </c>
      <c r="CW47" s="14" t="e">
        <f ca="1">IF(CV47=0,$CV$13*EXP($CW$13*$CU47)+1-$CV$13,IF(CV47=180,$CV$11*EXP($CW$11*$CU47)+1-$CV$11,$CV$12*EXP($CW$12*$CU47)+1-$CV$12))</f>
        <v>#REF!</v>
      </c>
      <c r="CX47" s="14" t="e">
        <f ca="1">IF(CV47=270,$CV$13*EXP($CW$13*$CU47)+1-$CV$13,IF(CV47=90,$CV$11*EXP($CW$11*$CU47)+1-$CV$11,$CV$12*EXP($CW$12*$CU47)+1-$CV$12))</f>
        <v>#REF!</v>
      </c>
      <c r="CY47" s="14" t="e">
        <f ca="1">CW47+1/2*(CX47-CW47)*(1-COS(2*($CJ47-$CV47)*$CW$8))</f>
        <v>#REF!</v>
      </c>
      <c r="CZ47" s="14" t="e">
        <f ca="1">IF(CV47=0,$CV$19*EXP($CW$19*$CU47)+1-$CV$19,IF(CV47=180,$CV$17*EXP($CW$17*$CU47)+1-$CV$17,$CV$18*EXP($CW$18*$CU47)+1-$CV$18))</f>
        <v>#REF!</v>
      </c>
      <c r="DA47" s="14" t="e">
        <f ca="1">IF(CV47=270,$CV$19*EXP($CW$19*$CU47)+1-$CV$19,IF(CV47=90,$CV$17*EXP($CW$17*$CU47)+1-$CV$17,$CV$18*EXP($CW$18*$CU47)+1-$CV$18))</f>
        <v>#REF!</v>
      </c>
      <c r="DB47" s="14" t="e">
        <f ca="1">CZ47+1/2*(DA47-CZ47)*(1-COS(2*($CJ47-$CV47)*$CW$8))</f>
        <v>#REF!</v>
      </c>
      <c r="DC47" s="14" t="e">
        <f ca="1">IF(OR(ISNUMBER(S47),ISNUMBER(T47)),CY47+1/2*(DB47-CY47)*(1-COS(2*CI47*$CW$8)),IF(ISNUMBER(A47),1,#N/A))</f>
        <v>#N/A</v>
      </c>
      <c r="DD47" s="14"/>
      <c r="DE47" s="14" t="e">
        <f ca="1">X47/(0.5*G47+Y47)</f>
        <v>#REF!</v>
      </c>
      <c r="DF47" s="14" t="e">
        <f ca="1">INT(MOD(CJ47,360)/90)*90</f>
        <v>#REF!</v>
      </c>
      <c r="DG47" s="14" t="e">
        <f ca="1">IF(DF47=0,$DF$13*EXP($DG$13*$DE47)+1-$DF$13,IF(DF47=180,$DF$11*EXP($DG$11*$DE47)+1-$DF$11,$DF$12*EXP($DG$12*$DE47)+1-$DF$12))</f>
        <v>#REF!</v>
      </c>
      <c r="DH47" s="14" t="e">
        <f ca="1">IF(DF47=270,$DF$13*EXP($DG$13*$DE47)+1-$DF$13,IF(DF47=90,$DF$11*EXP($DG$11*$DE47)+1-$DF$11,$DF$12*EXP($DG$12*$DE47)+1-$DF$12))</f>
        <v>#REF!</v>
      </c>
      <c r="DI47" s="14" t="e">
        <f ca="1">DG47+1/2*(DH47-DG47)*(1-COS(2*($CJ47-$DF47)*$DG$8))</f>
        <v>#REF!</v>
      </c>
      <c r="DJ47" s="14" t="e">
        <f ca="1">MIN(1,IF(DF47=0,$DF$19+(1-$DF$19)/(1+$DE47^2)^$DG$19,IF(DF47=180,$DF$17+(1-$DF$17)/(1+$DE47^2)^$DG$17,$DF$18+(1-$DF$18)/(1+$DE47^2)^$DG$18)))</f>
        <v>#REF!</v>
      </c>
      <c r="DK47" s="14" t="e">
        <f ca="1">IF(DF47=270,$DF$19+(1-$DF$19)/(1+$DE47^2)^$DG$19,IF(DF47=90,$DF$17+(1-$DF$17)/(1+$DE47^2)^$DG$17,$DF$18+(1-$DF$18)/(1+$DE47^2)^$DG$18))</f>
        <v>#REF!</v>
      </c>
      <c r="DL47" s="14" t="e">
        <f ca="1">DJ47+1/2*(DK47-DJ47)*(1-COS(2*($CJ47-$DF47)*$DG$8))</f>
        <v>#REF!</v>
      </c>
      <c r="DM47" s="14" t="e">
        <f ca="1">IF(OR(ISNUMBER(X47),ISNUMBER(Y47)),DI47+1/2*(DL47-DI47)*(1-COS(2*$CI47*$DG$8)),IF(ISNUMBER(A47),1,#N/A))</f>
        <v>#N/A</v>
      </c>
    </row>
    <row r="48" spans="1:131" s="1" customFormat="1">
      <c r="A48" s="33" t="e">
        <f ca="1">INDIRECT("Shading!"&amp;$DZ$24&amp;$EA$24+ROW(A48)-23)</f>
        <v>#REF!</v>
      </c>
      <c r="B48" s="34" t="e">
        <f ca="1">INDIRECT("Shading!"&amp;$DZ$25&amp;$EA$25+ROW(B48)-23)</f>
        <v>#REF!</v>
      </c>
      <c r="C48" s="33" t="e">
        <f ca="1">INDIRECT("Shading!"&amp;$DZ$26&amp;$EA$26+ROW(C48)-23)</f>
        <v>#REF!</v>
      </c>
      <c r="D48" s="33" t="e">
        <f ca="1">INDIRECT("Shading!"&amp;$DZ$27&amp;$EA$27+ROW(D48)-23)</f>
        <v>#REF!</v>
      </c>
      <c r="E48" s="32" t="e">
        <f ca="1">INDIRECT("Shading!"&amp;$DZ$28&amp;$EA$28+ROW(E48)-23)</f>
        <v>#REF!</v>
      </c>
      <c r="F48" s="31" t="e">
        <f ca="1">INDIRECT("Shading!"&amp;$DZ$29&amp;$EA$29+ROW(F48)-23)</f>
        <v>#REF!</v>
      </c>
      <c r="G48" s="31" t="e">
        <f ca="1">INDIRECT("Shading!"&amp;$DZ$30&amp;$EA$30+ROW(G48)-23)</f>
        <v>#REF!</v>
      </c>
      <c r="H48" s="30" t="e">
        <f ca="1">INDIRECT("Shading!"&amp;$DZ$31&amp;$EA$31+ROW(H48)-23)</f>
        <v>#REF!</v>
      </c>
      <c r="I48" s="23"/>
      <c r="J48" s="23"/>
      <c r="K48" s="24"/>
      <c r="L48" s="19"/>
      <c r="M48" s="19"/>
      <c r="N48" s="25">
        <f ca="1">IF(AND(ISNUMBER(I48),ISNUMBER(J48),ISNUMBER(K48),ISNUMBER(L48),ISNUMBER(INDIRECT("Shading!"&amp;$DZ$33&amp;$EA$33+ROW(N48)-23))),INDIRECT("Shading!"&amp;$DZ$33&amp;$EA$33+ROW(N48)-23),1)</f>
        <v>1</v>
      </c>
      <c r="O48" s="25">
        <f ca="1">IF(AND(ISNUMBER(I48),ISNUMBER(J48),ISNUMBER(K48),ISNUMBER(L48),ISNUMBER(INDIRECT("Shading!"&amp;$DZ$34&amp;$EA$34+ROW(N48)-23))),INDIRECT("Shading!"&amp;$DZ$34&amp;$EA$34+ROW(O48)-23),1)</f>
        <v>1</v>
      </c>
      <c r="P48" s="18">
        <f ca="1">IF(AND(ISNUMBER(I48),ISNUMBER(J48),ISNUMBER(K48),ISNUMBER(L48),ISNUMBER(N48)),1-(N48-BJ48)*(K48/IF(OR(E48="East",E48="West"),45,90)*(1-L48)/N48),1)</f>
        <v>1</v>
      </c>
      <c r="Q48" s="17">
        <f ca="1">IF(AND(ISNUMBER(I48),ISNUMBER(J48),ISNUMBER(K48),ISNUMBER(M48),ISNUMBER(O48)),1-(O48-CS48)*(K48/IF(OR(E48="East",E48="West"),45,90)*(1-M48)/O48),1)</f>
        <v>1</v>
      </c>
      <c r="R48" s="32" t="str">
        <f ca="1">IF(OR(P48&gt;1,Q48&gt;1),"Horizon shading ","")</f>
        <v/>
      </c>
      <c r="S48" s="29"/>
      <c r="T48" s="28"/>
      <c r="U48" s="39">
        <f>IF(AND(ISNUMBER(S48),ISNUMBER(T48)),1-0.5*(1-BT48),1)</f>
        <v>1</v>
      </c>
      <c r="V48" s="38">
        <f>IF(AND(ISNUMBER(S48),ISNUMBER(T48)),1-0.5*(1-DC48),1)</f>
        <v>1</v>
      </c>
      <c r="W48" s="215" t="str">
        <f>IF(OR(U48&gt;1,V48&gt;1),"Reveal shading ","")</f>
        <v/>
      </c>
      <c r="X48" s="23"/>
      <c r="Y48" s="23"/>
      <c r="Z48" s="19"/>
      <c r="AA48" s="19"/>
      <c r="AB48" s="25">
        <f ca="1">IF(AND(ISNUMBER(X48),ISNUMBER(Y48),ISNUMBER(Z48),ISNUMBER(INDIRECT("Shading!"&amp;$DZ$35&amp;$EA$35+ROW(N48)-23))),INDIRECT("Shading!"&amp;$DZ$35&amp;$EA$35+ROW(N48)-23),1)</f>
        <v>1</v>
      </c>
      <c r="AC48" s="25">
        <f ca="1">IF(AND(ISNUMBER(X48),ISNUMBER(Y48),ISNUMBER(AA48),ISNUMBER(INDIRECT("Shading!"&amp;$DZ$36&amp;$EA$36+ROW(N48)-23))),INDIRECT("Shading!"&amp;$DZ$36&amp;$EA$36+ROW(O48)-23),1)</f>
        <v>1</v>
      </c>
      <c r="AD48" s="18">
        <f ca="1">IF(AND(ISNUMBER(X48),ISNUMBER(Y48),ISNUMBER(Z48),ISNUMBER(AB48)),1-(AB48-CD48)/AB48*(1-Z48),1)</f>
        <v>1</v>
      </c>
      <c r="AE48" s="17">
        <f ca="1">IF(AND(ISNUMBER(X48),ISNUMBER(Y48),ISNUMBER(AA48),ISNUMBER(AC48)),1-(AC48-DM48)/AC48*(1-AA48),1)</f>
        <v>1</v>
      </c>
      <c r="AF48" s="215" t="str">
        <f ca="1">IF(OR(AD48&gt;1,AE48&gt;1),"Overhang shading ","")</f>
        <v/>
      </c>
      <c r="AG48" s="24"/>
      <c r="AH48" s="24"/>
      <c r="AI48" s="23"/>
      <c r="AJ48" s="37">
        <f>IF(AND(ISNUMBER($AI$19),ISNUMBER(AG48)),$F48*$AI$19/1000*$AG48,0)</f>
        <v>0</v>
      </c>
      <c r="AK48" s="36">
        <f>IF(AND(ISNUMBER($AI$19),ISNUMBER(AH48)),IF(ISNUMBER($AI48),$AI48,$G48)*$AI$19/1000*$AH48,0)</f>
        <v>0</v>
      </c>
      <c r="AL48" s="35">
        <f>IF(OR(AJ48&gt;0,AK48&gt;0),1-(AJ48+AK48)/H48*$AI$18,1)</f>
        <v>1</v>
      </c>
      <c r="AM48" s="215" t="str">
        <f>IF(AL48&gt;1,"Glazing bars/juliet balcony shading ","")</f>
        <v/>
      </c>
      <c r="AN48" s="19"/>
      <c r="AO48" s="19"/>
      <c r="AP48" s="18" t="str">
        <f ca="1">IF(OR(P48*U48*AD48*AL48*IF(ISNUMBER(AN48),AN48,1)&gt;=1,P48*U48*AD48*AL48*IF(ISNUMBER(AN48),AN48,1)=0),"",P48*U48*AD48*AL48*IF(ISNUMBER(AN48),AN48,1))</f>
        <v/>
      </c>
      <c r="AQ48" s="17" t="str">
        <f ca="1">IF(OR(Q48*V48*AE48*AL48*IF(ISNUMBER(AO48),AO48,1)&gt;=1,Q48*V48*AE48*AL48*IF(ISNUMBER(AO48),AO48,1)=0),"",Q48*V48*AE48*AL48*IF(ISNUMBER(AO48),AO48,1))</f>
        <v/>
      </c>
      <c r="AR48" s="16" t="str">
        <f ca="1">'Additional Shading 424'!$AP48</f>
        <v/>
      </c>
      <c r="AS48" s="16" t="str">
        <f ca="1">'Additional Shading 424'!$AQ48</f>
        <v/>
      </c>
      <c r="AZ48" s="15" t="e">
        <f ca="1">D48</f>
        <v>#REF!</v>
      </c>
      <c r="BA48" s="15" t="e">
        <f ca="1">C48</f>
        <v>#REF!</v>
      </c>
      <c r="BB48" s="14">
        <f>IF(AND(I48=0,J48=0),1,I48/J48)</f>
        <v>1</v>
      </c>
      <c r="BC48" s="14" t="e">
        <f ca="1">INT(MOD(BA48,360)/90)*90</f>
        <v>#REF!</v>
      </c>
      <c r="BD48" s="14" t="e">
        <f ca="1">IF(BC48=0,$BC$13+(1-$BC$13)/(1+$BB48^2)^$BD$13,IF(BC48=180,$BC$11+(1-$BC$11)/(1+$BB48^2)^$BD$11,$BC$12+(1-$BC$12)/(1+$BB48^2)^$BD$12))</f>
        <v>#REF!</v>
      </c>
      <c r="BE48" s="14" t="e">
        <f ca="1">IF(BC48=270,$BC$13+(1-$BC$13)/(1+$BB48^2)^$BD$13,IF(BC48=90,$BC$11+(1-$BC$11)/(1+$BB48^2)^$BD$11,$BC$12+(1-$BC$12)/(1+$BB48^2)^$BD$12))</f>
        <v>#REF!</v>
      </c>
      <c r="BF48" s="14" t="e">
        <f ca="1">BD48+1/2*(BE48-BD48)*(1-COS(2*($BA48-$BC48)*$BD$8))</f>
        <v>#REF!</v>
      </c>
      <c r="BG48" s="14" t="e">
        <f ca="1">IF(BC48=0,$BC$19*EXP($BD$19*$BB48)+1-$BC$19,IF(BC48=180,$BC$17+(1-$BC$17)/(1+$BB48^2)^$BD$17,$BC$18*EXP($BD$18*$BB48)+1-$BC$18))</f>
        <v>#REF!</v>
      </c>
      <c r="BH48" s="14" t="e">
        <f ca="1">IF(BC48=270,$BC$19*EXP($BD$19*$BB48)+1-$BC$19,IF(BC48=90,$BC$17+(1-$BC$17)/(1+$BB48^2)^$BD$17,$BC$18*EXP($BD$18*$BB48)+1-$BC$18))</f>
        <v>#REF!</v>
      </c>
      <c r="BI48" s="14" t="e">
        <f ca="1">BG48+1/2*(BH48-BG48)*(1-COS(2*($BA48-$BC48)*$BD$8))</f>
        <v>#REF!</v>
      </c>
      <c r="BJ48" s="14" t="e">
        <f ca="1">IF(OR(ISNUMBER(I48),ISNUMBER(J48)),MAX(BF48+1/2*(BI48-BF48)*(1-COS(2*$AZ48*$BD$8)),IF(SIN(RADIANS(D48))&lt;&gt;0,1-$I48/$G48/ABS(SIN(RADIANS(D48))),0)),IF(ISNUMBER(A48),1,#N/A))</f>
        <v>#N/A</v>
      </c>
      <c r="BK48" s="14"/>
      <c r="BL48" s="14" t="e">
        <f ca="1">S48/(0.5*F48+T48)</f>
        <v>#REF!</v>
      </c>
      <c r="BM48" s="14" t="e">
        <f ca="1">INT(MOD(BA48,360)/90)*90</f>
        <v>#REF!</v>
      </c>
      <c r="BN48" s="14" t="e">
        <f ca="1">IF(BM48=0,$BM$13*EXP($BN$13*$BL48)+1-$BM$13,IF(BM48=180,$BM$11*EXP($BN$11*$BL48)+1-$BM$11,$BM$12*EXP($BN$12*$BL48)+1-$BM$12))</f>
        <v>#REF!</v>
      </c>
      <c r="BO48" s="14" t="e">
        <f ca="1">IF(BM48=270,$BM$13*EXP($BN$13*$BL48)+1-$BM$13,IF(BM48=90,$BM$11*EXP($BN$11*$BL48)+1-$BM$11,$BM$12*EXP($BN$12*$BL48)+1-$BM$12))</f>
        <v>#REF!</v>
      </c>
      <c r="BP48" s="14" t="e">
        <f ca="1">BN48+1/2*(BO48-BN48)*(1-COS(2*($C48-$BM48)*$BN$8))</f>
        <v>#REF!</v>
      </c>
      <c r="BQ48" s="14" t="e">
        <f ca="1">IF(BM48=0,$BM$19*EXP($BN$19*$BL48)+1-$BM$19,IF(BM48=180,$BM$17*EXP($BN$17*$BL48)+1-$BM$17,$BM$18*EXP($BN$18*$BL48)+1-$BM$18))</f>
        <v>#REF!</v>
      </c>
      <c r="BR48" s="14" t="e">
        <f ca="1">IF(BM48=270,$BM$19*EXP($BN$19*$BL48)+1-$BM$19,IF(BM48=90,$BM$17*EXP($BN$17*$BL48)+1-$BM$17,$BM$18*EXP($BN$18*$BL48)+1-$BM$18))</f>
        <v>#REF!</v>
      </c>
      <c r="BS48" s="14" t="e">
        <f ca="1">BQ48+1/2*(BR48-BQ48)*(1-COS(2*($C48-$BM48)*$BN$8))</f>
        <v>#REF!</v>
      </c>
      <c r="BT48" s="14" t="e">
        <f ca="1">BP48+1/2*(BS48-BP48)*(1-COS(2*$AZ48*$BN$8))</f>
        <v>#REF!</v>
      </c>
      <c r="BU48" s="14"/>
      <c r="BV48" s="14" t="e">
        <f ca="1">X48/(0.5*G48+Y48)</f>
        <v>#REF!</v>
      </c>
      <c r="BW48" s="14" t="e">
        <f ca="1">INT(MOD(BA48,360)/90)*90</f>
        <v>#REF!</v>
      </c>
      <c r="BX48" s="14" t="e">
        <f ca="1">IF(BW48=0,$BW$13*EXP($BX$13*$BV48)+1-$BW$13,IF(BW48=180,$BW$11*EXP($BX$11*$BV48)+1-$BW$11,$BW$12*EXP($BX$12*$BV48)+1-$BW$12))</f>
        <v>#REF!</v>
      </c>
      <c r="BY48" s="14" t="e">
        <f ca="1">IF(BW48=270,$BW$13*EXP($BX$13*$BV48)+1-$BW$13,IF(BW48=90,$BW$11*EXP($BX$11*$BV48)+1-$BW$11,$BW$12*EXP($BX$12*$BV48)+1-$BW$12))</f>
        <v>#REF!</v>
      </c>
      <c r="BZ48" s="14" t="e">
        <f ca="1">BX48+1/2*(BY48-BX48)*(1-COS(2*($BA48-$BW48)*$BX$8))</f>
        <v>#REF!</v>
      </c>
      <c r="CA48" s="14" t="e">
        <f ca="1">MIN(1,IF(BW48=0,$BW$19*EXP($BX$19*$BV48)+1-$BW$19,IF(BW48=180,$BW$17*EXP($BX$17*$BV48)+1-$BW$17,$BW$18*EXP($BX$18*$BV48)+1-$BW$18)))</f>
        <v>#REF!</v>
      </c>
      <c r="CB48" s="14" t="e">
        <f ca="1">IF(BW48=270,$BW$19*EXP($BX$19*$BV48)+1-$BW$19,IF(BW48=90,$BW$17*EXP($BX$17*$BV48)+1-$BW$17,$BW$18*EXP($BX$18*$BV48)+1-$BW$18))</f>
        <v>#REF!</v>
      </c>
      <c r="CC48" s="14" t="e">
        <f ca="1">CA48+1/2*(CB48-CA48)*(1-COS(2*($BA48-$BW48)*$BX$8))</f>
        <v>#REF!</v>
      </c>
      <c r="CD48" s="14" t="e">
        <f ca="1">BZ48+1/2*(CC48-BZ48)*(1-COS(2*$AZ48*$BX$8))</f>
        <v>#REF!</v>
      </c>
      <c r="CI48" s="15" t="e">
        <f ca="1">D48</f>
        <v>#REF!</v>
      </c>
      <c r="CJ48" s="15" t="e">
        <f ca="1">C48</f>
        <v>#REF!</v>
      </c>
      <c r="CK48" s="14">
        <f>IF(AND(I48=0,J48=0),1,I48/J48)</f>
        <v>1</v>
      </c>
      <c r="CL48" s="14" t="e">
        <f ca="1">INT(MOD(CJ48,360)/90)*90</f>
        <v>#REF!</v>
      </c>
      <c r="CM48" s="14" t="e">
        <f ca="1">IF(CL48=0,$CL$13*EXP($CM$13*$CK48)+1-$CL$13,IF(CL48=180,$CL$11*EXP($CM$11*$CK48)+1-$CL$11,$CL$12*EXP($CM$12*$CK48)+1-$CL$12))</f>
        <v>#REF!</v>
      </c>
      <c r="CN48" s="14" t="e">
        <f ca="1">IF(CL48=270,$CL$13*EXP($CM$13*$CK48)+1-$CL$13,IF(CL48=90,$CL$11*EXP($CM$11*$CK48)+1-$CL$11,$CL$12*EXP($CM$12*$CK48)+1-$CL$12))</f>
        <v>#REF!</v>
      </c>
      <c r="CO48" s="14" t="e">
        <f ca="1">CM48+1/2*(CN48-CM48)*(1-COS(2*($CJ48-$CL48)*$CM$8))</f>
        <v>#REF!</v>
      </c>
      <c r="CP48" s="14" t="e">
        <f ca="1">IF(CL48=0,$CL$19*EXP($CM$19*$CK48)+1-$CL$19,IF(CL48=180,$CL$17*EXP($CM$17*$CK48)+1-$CL$17,$CL$18*EXP($CM$18*$CK48)+1-$CL$18))</f>
        <v>#REF!</v>
      </c>
      <c r="CQ48" s="14" t="e">
        <f ca="1">IF(CL48=270,$CL$19*EXP($CM$19*$CK48)+1-$CL$19,IF(CL48=90,$CL$17*EXP($CM$17*$CK48)+1-$CL$17,$CL$18*EXP($CM$18*$CK48)+1-$CL$18))</f>
        <v>#REF!</v>
      </c>
      <c r="CR48" s="14" t="e">
        <f ca="1">CP48+1/2*(CQ48-CP48)*(1-COS(2*($CJ48-$CL48)*$CM$8))</f>
        <v>#REF!</v>
      </c>
      <c r="CS48" s="14" t="e">
        <f ca="1">IF(OR(ISNUMBER(I48),ISNUMBER(J48)),MAX(CO48+1/2*(CR48-CO48)*(1-COS(2*$CI48*$CM$8)),IF(SIN(RADIANS(D48))&lt;&gt;0,1-$I48/$G48/ABS(SIN(RADIANS(D48))),0)),IF(ISNUMBER(A48),1,#N/A))</f>
        <v>#N/A</v>
      </c>
      <c r="CT48" s="14"/>
      <c r="CU48" s="14" t="e">
        <f ca="1">S48/(0.5*F48+T48)</f>
        <v>#REF!</v>
      </c>
      <c r="CV48" s="14" t="e">
        <f ca="1">INT(MOD(BA48,360)/90)*90</f>
        <v>#REF!</v>
      </c>
      <c r="CW48" s="14" t="e">
        <f ca="1">IF(CV48=0,$CV$13*EXP($CW$13*$CU48)+1-$CV$13,IF(CV48=180,$CV$11*EXP($CW$11*$CU48)+1-$CV$11,$CV$12*EXP($CW$12*$CU48)+1-$CV$12))</f>
        <v>#REF!</v>
      </c>
      <c r="CX48" s="14" t="e">
        <f ca="1">IF(CV48=270,$CV$13*EXP($CW$13*$CU48)+1-$CV$13,IF(CV48=90,$CV$11*EXP($CW$11*$CU48)+1-$CV$11,$CV$12*EXP($CW$12*$CU48)+1-$CV$12))</f>
        <v>#REF!</v>
      </c>
      <c r="CY48" s="14" t="e">
        <f ca="1">CW48+1/2*(CX48-CW48)*(1-COS(2*($CJ48-$CV48)*$CW$8))</f>
        <v>#REF!</v>
      </c>
      <c r="CZ48" s="14" t="e">
        <f ca="1">IF(CV48=0,$CV$19*EXP($CW$19*$CU48)+1-$CV$19,IF(CV48=180,$CV$17*EXP($CW$17*$CU48)+1-$CV$17,$CV$18*EXP($CW$18*$CU48)+1-$CV$18))</f>
        <v>#REF!</v>
      </c>
      <c r="DA48" s="14" t="e">
        <f ca="1">IF(CV48=270,$CV$19*EXP($CW$19*$CU48)+1-$CV$19,IF(CV48=90,$CV$17*EXP($CW$17*$CU48)+1-$CV$17,$CV$18*EXP($CW$18*$CU48)+1-$CV$18))</f>
        <v>#REF!</v>
      </c>
      <c r="DB48" s="14" t="e">
        <f ca="1">CZ48+1/2*(DA48-CZ48)*(1-COS(2*($CJ48-$CV48)*$CW$8))</f>
        <v>#REF!</v>
      </c>
      <c r="DC48" s="14" t="e">
        <f ca="1">IF(OR(ISNUMBER(S48),ISNUMBER(T48)),CY48+1/2*(DB48-CY48)*(1-COS(2*CI48*$CW$8)),IF(ISNUMBER(A48),1,#N/A))</f>
        <v>#N/A</v>
      </c>
      <c r="DD48" s="14"/>
      <c r="DE48" s="14" t="e">
        <f ca="1">X48/(0.5*G48+Y48)</f>
        <v>#REF!</v>
      </c>
      <c r="DF48" s="14" t="e">
        <f ca="1">INT(MOD(CJ48,360)/90)*90</f>
        <v>#REF!</v>
      </c>
      <c r="DG48" s="14" t="e">
        <f ca="1">IF(DF48=0,$DF$13*EXP($DG$13*$DE48)+1-$DF$13,IF(DF48=180,$DF$11*EXP($DG$11*$DE48)+1-$DF$11,$DF$12*EXP($DG$12*$DE48)+1-$DF$12))</f>
        <v>#REF!</v>
      </c>
      <c r="DH48" s="14" t="e">
        <f ca="1">IF(DF48=270,$DF$13*EXP($DG$13*$DE48)+1-$DF$13,IF(DF48=90,$DF$11*EXP($DG$11*$DE48)+1-$DF$11,$DF$12*EXP($DG$12*$DE48)+1-$DF$12))</f>
        <v>#REF!</v>
      </c>
      <c r="DI48" s="14" t="e">
        <f ca="1">DG48+1/2*(DH48-DG48)*(1-COS(2*($CJ48-$DF48)*$DG$8))</f>
        <v>#REF!</v>
      </c>
      <c r="DJ48" s="14" t="e">
        <f ca="1">MIN(1,IF(DF48=0,$DF$19+(1-$DF$19)/(1+$DE48^2)^$DG$19,IF(DF48=180,$DF$17+(1-$DF$17)/(1+$DE48^2)^$DG$17,$DF$18+(1-$DF$18)/(1+$DE48^2)^$DG$18)))</f>
        <v>#REF!</v>
      </c>
      <c r="DK48" s="14" t="e">
        <f ca="1">IF(DF48=270,$DF$19+(1-$DF$19)/(1+$DE48^2)^$DG$19,IF(DF48=90,$DF$17+(1-$DF$17)/(1+$DE48^2)^$DG$17,$DF$18+(1-$DF$18)/(1+$DE48^2)^$DG$18))</f>
        <v>#REF!</v>
      </c>
      <c r="DL48" s="14" t="e">
        <f ca="1">DJ48+1/2*(DK48-DJ48)*(1-COS(2*($CJ48-$DF48)*$DG$8))</f>
        <v>#REF!</v>
      </c>
      <c r="DM48" s="14" t="e">
        <f ca="1">IF(OR(ISNUMBER(X48),ISNUMBER(Y48)),DI48+1/2*(DL48-DI48)*(1-COS(2*$CI48*$DG$8)),IF(ISNUMBER(A48),1,#N/A))</f>
        <v>#N/A</v>
      </c>
    </row>
    <row r="49" spans="1:117" s="1" customFormat="1">
      <c r="A49" s="33" t="e">
        <f ca="1">INDIRECT("Shading!"&amp;$DZ$24&amp;$EA$24+ROW(A49)-23)</f>
        <v>#REF!</v>
      </c>
      <c r="B49" s="34" t="e">
        <f ca="1">INDIRECT("Shading!"&amp;$DZ$25&amp;$EA$25+ROW(B49)-23)</f>
        <v>#REF!</v>
      </c>
      <c r="C49" s="33" t="e">
        <f ca="1">INDIRECT("Shading!"&amp;$DZ$26&amp;$EA$26+ROW(C49)-23)</f>
        <v>#REF!</v>
      </c>
      <c r="D49" s="33" t="e">
        <f ca="1">INDIRECT("Shading!"&amp;$DZ$27&amp;$EA$27+ROW(D49)-23)</f>
        <v>#REF!</v>
      </c>
      <c r="E49" s="32" t="e">
        <f ca="1">INDIRECT("Shading!"&amp;$DZ$28&amp;$EA$28+ROW(E49)-23)</f>
        <v>#REF!</v>
      </c>
      <c r="F49" s="31" t="e">
        <f ca="1">INDIRECT("Shading!"&amp;$DZ$29&amp;$EA$29+ROW(F49)-23)</f>
        <v>#REF!</v>
      </c>
      <c r="G49" s="31" t="e">
        <f ca="1">INDIRECT("Shading!"&amp;$DZ$30&amp;$EA$30+ROW(G49)-23)</f>
        <v>#REF!</v>
      </c>
      <c r="H49" s="30" t="e">
        <f ca="1">INDIRECT("Shading!"&amp;$DZ$31&amp;$EA$31+ROW(H49)-23)</f>
        <v>#REF!</v>
      </c>
      <c r="I49" s="23"/>
      <c r="J49" s="23"/>
      <c r="K49" s="24"/>
      <c r="L49" s="19"/>
      <c r="M49" s="19"/>
      <c r="N49" s="25">
        <f ca="1">IF(AND(ISNUMBER(I49),ISNUMBER(J49),ISNUMBER(K49),ISNUMBER(L49),ISNUMBER(INDIRECT("Shading!"&amp;$DZ$33&amp;$EA$33+ROW(N49)-23))),INDIRECT("Shading!"&amp;$DZ$33&amp;$EA$33+ROW(N49)-23),1)</f>
        <v>1</v>
      </c>
      <c r="O49" s="25">
        <f ca="1">IF(AND(ISNUMBER(I49),ISNUMBER(J49),ISNUMBER(K49),ISNUMBER(L49),ISNUMBER(INDIRECT("Shading!"&amp;$DZ$34&amp;$EA$34+ROW(N49)-23))),INDIRECT("Shading!"&amp;$DZ$34&amp;$EA$34+ROW(O49)-23),1)</f>
        <v>1</v>
      </c>
      <c r="P49" s="18">
        <f ca="1">IF(AND(ISNUMBER(I49),ISNUMBER(J49),ISNUMBER(K49),ISNUMBER(L49),ISNUMBER(N49)),1-(N49-BJ49)*(K49/IF(OR(E49="East",E49="West"),45,90)*(1-L49)/N49),1)</f>
        <v>1</v>
      </c>
      <c r="Q49" s="17">
        <f ca="1">IF(AND(ISNUMBER(I49),ISNUMBER(J49),ISNUMBER(K49),ISNUMBER(M49),ISNUMBER(O49)),1-(O49-CS49)*(K49/IF(OR(E49="East",E49="West"),45,90)*(1-M49)/O49),1)</f>
        <v>1</v>
      </c>
      <c r="R49" s="32" t="str">
        <f ca="1">IF(OR(P49&gt;1,Q49&gt;1),"Horizon shading ","")</f>
        <v/>
      </c>
      <c r="S49" s="29"/>
      <c r="T49" s="28"/>
      <c r="U49" s="39">
        <f>IF(AND(ISNUMBER(S49),ISNUMBER(T49)),1-0.5*(1-BT49),1)</f>
        <v>1</v>
      </c>
      <c r="V49" s="38">
        <f>IF(AND(ISNUMBER(S49),ISNUMBER(T49)),1-0.5*(1-DC49),1)</f>
        <v>1</v>
      </c>
      <c r="W49" s="215" t="str">
        <f>IF(OR(U49&gt;1,V49&gt;1),"Reveal shading ","")</f>
        <v/>
      </c>
      <c r="X49" s="23"/>
      <c r="Y49" s="23"/>
      <c r="Z49" s="19"/>
      <c r="AA49" s="19"/>
      <c r="AB49" s="25">
        <f ca="1">IF(AND(ISNUMBER(X49),ISNUMBER(Y49),ISNUMBER(Z49),ISNUMBER(INDIRECT("Shading!"&amp;$DZ$35&amp;$EA$35+ROW(N49)-23))),INDIRECT("Shading!"&amp;$DZ$35&amp;$EA$35+ROW(N49)-23),1)</f>
        <v>1</v>
      </c>
      <c r="AC49" s="25">
        <f ca="1">IF(AND(ISNUMBER(X49),ISNUMBER(Y49),ISNUMBER(AA49),ISNUMBER(INDIRECT("Shading!"&amp;$DZ$36&amp;$EA$36+ROW(N49)-23))),INDIRECT("Shading!"&amp;$DZ$36&amp;$EA$36+ROW(O49)-23),1)</f>
        <v>1</v>
      </c>
      <c r="AD49" s="18">
        <f ca="1">IF(AND(ISNUMBER(X49),ISNUMBER(Y49),ISNUMBER(Z49),ISNUMBER(AB49)),1-(AB49-CD49)/AB49*(1-Z49),1)</f>
        <v>1</v>
      </c>
      <c r="AE49" s="17">
        <f ca="1">IF(AND(ISNUMBER(X49),ISNUMBER(Y49),ISNUMBER(AA49),ISNUMBER(AC49)),1-(AC49-DM49)/AC49*(1-AA49),1)</f>
        <v>1</v>
      </c>
      <c r="AF49" s="215" t="str">
        <f ca="1">IF(OR(AD49&gt;1,AE49&gt;1),"Overhang shading ","")</f>
        <v/>
      </c>
      <c r="AG49" s="24"/>
      <c r="AH49" s="24"/>
      <c r="AI49" s="23"/>
      <c r="AJ49" s="37">
        <f>IF(AND(ISNUMBER($AI$19),ISNUMBER(AG49)),$F49*$AI$19/1000*$AG49,0)</f>
        <v>0</v>
      </c>
      <c r="AK49" s="36">
        <f>IF(AND(ISNUMBER($AI$19),ISNUMBER(AH49)),IF(ISNUMBER($AI49),$AI49,$G49)*$AI$19/1000*$AH49,0)</f>
        <v>0</v>
      </c>
      <c r="AL49" s="35">
        <f>IF(OR(AJ49&gt;0,AK49&gt;0),1-(AJ49+AK49)/H49*$AI$18,1)</f>
        <v>1</v>
      </c>
      <c r="AM49" s="215" t="str">
        <f>IF(AL49&gt;1,"Glazing bars/juliet balcony shading ","")</f>
        <v/>
      </c>
      <c r="AN49" s="19"/>
      <c r="AO49" s="19"/>
      <c r="AP49" s="18" t="str">
        <f ca="1">IF(OR(P49*U49*AD49*AL49*IF(ISNUMBER(AN49),AN49,1)&gt;=1,P49*U49*AD49*AL49*IF(ISNUMBER(AN49),AN49,1)=0),"",P49*U49*AD49*AL49*IF(ISNUMBER(AN49),AN49,1))</f>
        <v/>
      </c>
      <c r="AQ49" s="17" t="str">
        <f ca="1">IF(OR(Q49*V49*AE49*AL49*IF(ISNUMBER(AO49),AO49,1)&gt;=1,Q49*V49*AE49*AL49*IF(ISNUMBER(AO49),AO49,1)=0),"",Q49*V49*AE49*AL49*IF(ISNUMBER(AO49),AO49,1))</f>
        <v/>
      </c>
      <c r="AR49" s="16" t="str">
        <f ca="1">'Additional Shading 424'!$AP49</f>
        <v/>
      </c>
      <c r="AS49" s="16" t="str">
        <f ca="1">'Additional Shading 424'!$AQ49</f>
        <v/>
      </c>
      <c r="AZ49" s="15" t="e">
        <f ca="1">D49</f>
        <v>#REF!</v>
      </c>
      <c r="BA49" s="15" t="e">
        <f ca="1">C49</f>
        <v>#REF!</v>
      </c>
      <c r="BB49" s="14">
        <f>IF(AND(I49=0,J49=0),1,I49/J49)</f>
        <v>1</v>
      </c>
      <c r="BC49" s="14" t="e">
        <f ca="1">INT(MOD(BA49,360)/90)*90</f>
        <v>#REF!</v>
      </c>
      <c r="BD49" s="14" t="e">
        <f ca="1">IF(BC49=0,$BC$13+(1-$BC$13)/(1+$BB49^2)^$BD$13,IF(BC49=180,$BC$11+(1-$BC$11)/(1+$BB49^2)^$BD$11,$BC$12+(1-$BC$12)/(1+$BB49^2)^$BD$12))</f>
        <v>#REF!</v>
      </c>
      <c r="BE49" s="14" t="e">
        <f ca="1">IF(BC49=270,$BC$13+(1-$BC$13)/(1+$BB49^2)^$BD$13,IF(BC49=90,$BC$11+(1-$BC$11)/(1+$BB49^2)^$BD$11,$BC$12+(1-$BC$12)/(1+$BB49^2)^$BD$12))</f>
        <v>#REF!</v>
      </c>
      <c r="BF49" s="14" t="e">
        <f ca="1">BD49+1/2*(BE49-BD49)*(1-COS(2*($BA49-$BC49)*$BD$8))</f>
        <v>#REF!</v>
      </c>
      <c r="BG49" s="14" t="e">
        <f ca="1">IF(BC49=0,$BC$19*EXP($BD$19*$BB49)+1-$BC$19,IF(BC49=180,$BC$17+(1-$BC$17)/(1+$BB49^2)^$BD$17,$BC$18*EXP($BD$18*$BB49)+1-$BC$18))</f>
        <v>#REF!</v>
      </c>
      <c r="BH49" s="14" t="e">
        <f ca="1">IF(BC49=270,$BC$19*EXP($BD$19*$BB49)+1-$BC$19,IF(BC49=90,$BC$17+(1-$BC$17)/(1+$BB49^2)^$BD$17,$BC$18*EXP($BD$18*$BB49)+1-$BC$18))</f>
        <v>#REF!</v>
      </c>
      <c r="BI49" s="14" t="e">
        <f ca="1">BG49+1/2*(BH49-BG49)*(1-COS(2*($BA49-$BC49)*$BD$8))</f>
        <v>#REF!</v>
      </c>
      <c r="BJ49" s="14" t="e">
        <f ca="1">IF(OR(ISNUMBER(I49),ISNUMBER(J49)),MAX(BF49+1/2*(BI49-BF49)*(1-COS(2*$AZ49*$BD$8)),IF(SIN(RADIANS(D49))&lt;&gt;0,1-$I49/$G49/ABS(SIN(RADIANS(D49))),0)),IF(ISNUMBER(A49),1,#N/A))</f>
        <v>#N/A</v>
      </c>
      <c r="BK49" s="14"/>
      <c r="BL49" s="14" t="e">
        <f ca="1">S49/(0.5*F49+T49)</f>
        <v>#REF!</v>
      </c>
      <c r="BM49" s="14" t="e">
        <f ca="1">INT(MOD(BA49,360)/90)*90</f>
        <v>#REF!</v>
      </c>
      <c r="BN49" s="14" t="e">
        <f ca="1">IF(BM49=0,$BM$13*EXP($BN$13*$BL49)+1-$BM$13,IF(BM49=180,$BM$11*EXP($BN$11*$BL49)+1-$BM$11,$BM$12*EXP($BN$12*$BL49)+1-$BM$12))</f>
        <v>#REF!</v>
      </c>
      <c r="BO49" s="14" t="e">
        <f ca="1">IF(BM49=270,$BM$13*EXP($BN$13*$BL49)+1-$BM$13,IF(BM49=90,$BM$11*EXP($BN$11*$BL49)+1-$BM$11,$BM$12*EXP($BN$12*$BL49)+1-$BM$12))</f>
        <v>#REF!</v>
      </c>
      <c r="BP49" s="14" t="e">
        <f ca="1">BN49+1/2*(BO49-BN49)*(1-COS(2*($C49-$BM49)*$BN$8))</f>
        <v>#REF!</v>
      </c>
      <c r="BQ49" s="14" t="e">
        <f ca="1">IF(BM49=0,$BM$19*EXP($BN$19*$BL49)+1-$BM$19,IF(BM49=180,$BM$17*EXP($BN$17*$BL49)+1-$BM$17,$BM$18*EXP($BN$18*$BL49)+1-$BM$18))</f>
        <v>#REF!</v>
      </c>
      <c r="BR49" s="14" t="e">
        <f ca="1">IF(BM49=270,$BM$19*EXP($BN$19*$BL49)+1-$BM$19,IF(BM49=90,$BM$17*EXP($BN$17*$BL49)+1-$BM$17,$BM$18*EXP($BN$18*$BL49)+1-$BM$18))</f>
        <v>#REF!</v>
      </c>
      <c r="BS49" s="14" t="e">
        <f ca="1">BQ49+1/2*(BR49-BQ49)*(1-COS(2*($C49-$BM49)*$BN$8))</f>
        <v>#REF!</v>
      </c>
      <c r="BT49" s="14" t="e">
        <f ca="1">BP49+1/2*(BS49-BP49)*(1-COS(2*$AZ49*$BN$8))</f>
        <v>#REF!</v>
      </c>
      <c r="BU49" s="14"/>
      <c r="BV49" s="14" t="e">
        <f ca="1">X49/(0.5*G49+Y49)</f>
        <v>#REF!</v>
      </c>
      <c r="BW49" s="14" t="e">
        <f ca="1">INT(MOD(BA49,360)/90)*90</f>
        <v>#REF!</v>
      </c>
      <c r="BX49" s="14" t="e">
        <f ca="1">IF(BW49=0,$BW$13*EXP($BX$13*$BV49)+1-$BW$13,IF(BW49=180,$BW$11*EXP($BX$11*$BV49)+1-$BW$11,$BW$12*EXP($BX$12*$BV49)+1-$BW$12))</f>
        <v>#REF!</v>
      </c>
      <c r="BY49" s="14" t="e">
        <f ca="1">IF(BW49=270,$BW$13*EXP($BX$13*$BV49)+1-$BW$13,IF(BW49=90,$BW$11*EXP($BX$11*$BV49)+1-$BW$11,$BW$12*EXP($BX$12*$BV49)+1-$BW$12))</f>
        <v>#REF!</v>
      </c>
      <c r="BZ49" s="14" t="e">
        <f ca="1">BX49+1/2*(BY49-BX49)*(1-COS(2*($BA49-$BW49)*$BX$8))</f>
        <v>#REF!</v>
      </c>
      <c r="CA49" s="14" t="e">
        <f ca="1">MIN(1,IF(BW49=0,$BW$19*EXP($BX$19*$BV49)+1-$BW$19,IF(BW49=180,$BW$17*EXP($BX$17*$BV49)+1-$BW$17,$BW$18*EXP($BX$18*$BV49)+1-$BW$18)))</f>
        <v>#REF!</v>
      </c>
      <c r="CB49" s="14" t="e">
        <f ca="1">IF(BW49=270,$BW$19*EXP($BX$19*$BV49)+1-$BW$19,IF(BW49=90,$BW$17*EXP($BX$17*$BV49)+1-$BW$17,$BW$18*EXP($BX$18*$BV49)+1-$BW$18))</f>
        <v>#REF!</v>
      </c>
      <c r="CC49" s="14" t="e">
        <f ca="1">CA49+1/2*(CB49-CA49)*(1-COS(2*($BA49-$BW49)*$BX$8))</f>
        <v>#REF!</v>
      </c>
      <c r="CD49" s="14" t="e">
        <f ca="1">BZ49+1/2*(CC49-BZ49)*(1-COS(2*$AZ49*$BX$8))</f>
        <v>#REF!</v>
      </c>
      <c r="CI49" s="15" t="e">
        <f ca="1">D49</f>
        <v>#REF!</v>
      </c>
      <c r="CJ49" s="15" t="e">
        <f ca="1">C49</f>
        <v>#REF!</v>
      </c>
      <c r="CK49" s="14">
        <f>IF(AND(I49=0,J49=0),1,I49/J49)</f>
        <v>1</v>
      </c>
      <c r="CL49" s="14" t="e">
        <f ca="1">INT(MOD(CJ49,360)/90)*90</f>
        <v>#REF!</v>
      </c>
      <c r="CM49" s="14" t="e">
        <f ca="1">IF(CL49=0,$CL$13*EXP($CM$13*$CK49)+1-$CL$13,IF(CL49=180,$CL$11*EXP($CM$11*$CK49)+1-$CL$11,$CL$12*EXP($CM$12*$CK49)+1-$CL$12))</f>
        <v>#REF!</v>
      </c>
      <c r="CN49" s="14" t="e">
        <f ca="1">IF(CL49=270,$CL$13*EXP($CM$13*$CK49)+1-$CL$13,IF(CL49=90,$CL$11*EXP($CM$11*$CK49)+1-$CL$11,$CL$12*EXP($CM$12*$CK49)+1-$CL$12))</f>
        <v>#REF!</v>
      </c>
      <c r="CO49" s="14" t="e">
        <f ca="1">CM49+1/2*(CN49-CM49)*(1-COS(2*($CJ49-$CL49)*$CM$8))</f>
        <v>#REF!</v>
      </c>
      <c r="CP49" s="14" t="e">
        <f ca="1">IF(CL49=0,$CL$19*EXP($CM$19*$CK49)+1-$CL$19,IF(CL49=180,$CL$17*EXP($CM$17*$CK49)+1-$CL$17,$CL$18*EXP($CM$18*$CK49)+1-$CL$18))</f>
        <v>#REF!</v>
      </c>
      <c r="CQ49" s="14" t="e">
        <f ca="1">IF(CL49=270,$CL$19*EXP($CM$19*$CK49)+1-$CL$19,IF(CL49=90,$CL$17*EXP($CM$17*$CK49)+1-$CL$17,$CL$18*EXP($CM$18*$CK49)+1-$CL$18))</f>
        <v>#REF!</v>
      </c>
      <c r="CR49" s="14" t="e">
        <f ca="1">CP49+1/2*(CQ49-CP49)*(1-COS(2*($CJ49-$CL49)*$CM$8))</f>
        <v>#REF!</v>
      </c>
      <c r="CS49" s="14" t="e">
        <f ca="1">IF(OR(ISNUMBER(I49),ISNUMBER(J49)),MAX(CO49+1/2*(CR49-CO49)*(1-COS(2*$CI49*$CM$8)),IF(SIN(RADIANS(D49))&lt;&gt;0,1-$I49/$G49/ABS(SIN(RADIANS(D49))),0)),IF(ISNUMBER(A49),1,#N/A))</f>
        <v>#N/A</v>
      </c>
      <c r="CT49" s="14"/>
      <c r="CU49" s="14" t="e">
        <f ca="1">S49/(0.5*F49+T49)</f>
        <v>#REF!</v>
      </c>
      <c r="CV49" s="14" t="e">
        <f ca="1">INT(MOD(BA49,360)/90)*90</f>
        <v>#REF!</v>
      </c>
      <c r="CW49" s="14" t="e">
        <f ca="1">IF(CV49=0,$CV$13*EXP($CW$13*$CU49)+1-$CV$13,IF(CV49=180,$CV$11*EXP($CW$11*$CU49)+1-$CV$11,$CV$12*EXP($CW$12*$CU49)+1-$CV$12))</f>
        <v>#REF!</v>
      </c>
      <c r="CX49" s="14" t="e">
        <f ca="1">IF(CV49=270,$CV$13*EXP($CW$13*$CU49)+1-$CV$13,IF(CV49=90,$CV$11*EXP($CW$11*$CU49)+1-$CV$11,$CV$12*EXP($CW$12*$CU49)+1-$CV$12))</f>
        <v>#REF!</v>
      </c>
      <c r="CY49" s="14" t="e">
        <f ca="1">CW49+1/2*(CX49-CW49)*(1-COS(2*($CJ49-$CV49)*$CW$8))</f>
        <v>#REF!</v>
      </c>
      <c r="CZ49" s="14" t="e">
        <f ca="1">IF(CV49=0,$CV$19*EXP($CW$19*$CU49)+1-$CV$19,IF(CV49=180,$CV$17*EXP($CW$17*$CU49)+1-$CV$17,$CV$18*EXP($CW$18*$CU49)+1-$CV$18))</f>
        <v>#REF!</v>
      </c>
      <c r="DA49" s="14" t="e">
        <f ca="1">IF(CV49=270,$CV$19*EXP($CW$19*$CU49)+1-$CV$19,IF(CV49=90,$CV$17*EXP($CW$17*$CU49)+1-$CV$17,$CV$18*EXP($CW$18*$CU49)+1-$CV$18))</f>
        <v>#REF!</v>
      </c>
      <c r="DB49" s="14" t="e">
        <f ca="1">CZ49+1/2*(DA49-CZ49)*(1-COS(2*($CJ49-$CV49)*$CW$8))</f>
        <v>#REF!</v>
      </c>
      <c r="DC49" s="14" t="e">
        <f ca="1">IF(OR(ISNUMBER(S49),ISNUMBER(T49)),CY49+1/2*(DB49-CY49)*(1-COS(2*CI49*$CW$8)),IF(ISNUMBER(A49),1,#N/A))</f>
        <v>#N/A</v>
      </c>
      <c r="DD49" s="14"/>
      <c r="DE49" s="14" t="e">
        <f ca="1">X49/(0.5*G49+Y49)</f>
        <v>#REF!</v>
      </c>
      <c r="DF49" s="14" t="e">
        <f ca="1">INT(MOD(CJ49,360)/90)*90</f>
        <v>#REF!</v>
      </c>
      <c r="DG49" s="14" t="e">
        <f ca="1">IF(DF49=0,$DF$13*EXP($DG$13*$DE49)+1-$DF$13,IF(DF49=180,$DF$11*EXP($DG$11*$DE49)+1-$DF$11,$DF$12*EXP($DG$12*$DE49)+1-$DF$12))</f>
        <v>#REF!</v>
      </c>
      <c r="DH49" s="14" t="e">
        <f ca="1">IF(DF49=270,$DF$13*EXP($DG$13*$DE49)+1-$DF$13,IF(DF49=90,$DF$11*EXP($DG$11*$DE49)+1-$DF$11,$DF$12*EXP($DG$12*$DE49)+1-$DF$12))</f>
        <v>#REF!</v>
      </c>
      <c r="DI49" s="14" t="e">
        <f ca="1">DG49+1/2*(DH49-DG49)*(1-COS(2*($CJ49-$DF49)*$DG$8))</f>
        <v>#REF!</v>
      </c>
      <c r="DJ49" s="14" t="e">
        <f ca="1">MIN(1,IF(DF49=0,$DF$19+(1-$DF$19)/(1+$DE49^2)^$DG$19,IF(DF49=180,$DF$17+(1-$DF$17)/(1+$DE49^2)^$DG$17,$DF$18+(1-$DF$18)/(1+$DE49^2)^$DG$18)))</f>
        <v>#REF!</v>
      </c>
      <c r="DK49" s="14" t="e">
        <f ca="1">IF(DF49=270,$DF$19+(1-$DF$19)/(1+$DE49^2)^$DG$19,IF(DF49=90,$DF$17+(1-$DF$17)/(1+$DE49^2)^$DG$17,$DF$18+(1-$DF$18)/(1+$DE49^2)^$DG$18))</f>
        <v>#REF!</v>
      </c>
      <c r="DL49" s="14" t="e">
        <f ca="1">DJ49+1/2*(DK49-DJ49)*(1-COS(2*($CJ49-$DF49)*$DG$8))</f>
        <v>#REF!</v>
      </c>
      <c r="DM49" s="14" t="e">
        <f ca="1">IF(OR(ISNUMBER(X49),ISNUMBER(Y49)),DI49+1/2*(DL49-DI49)*(1-COS(2*$CI49*$DG$8)),IF(ISNUMBER(A49),1,#N/A))</f>
        <v>#N/A</v>
      </c>
    </row>
    <row r="50" spans="1:117" s="1" customFormat="1">
      <c r="A50" s="33" t="e">
        <f ca="1">INDIRECT("Shading!"&amp;$DZ$24&amp;$EA$24+ROW(A50)-23)</f>
        <v>#REF!</v>
      </c>
      <c r="B50" s="34" t="e">
        <f ca="1">INDIRECT("Shading!"&amp;$DZ$25&amp;$EA$25+ROW(B50)-23)</f>
        <v>#REF!</v>
      </c>
      <c r="C50" s="33" t="e">
        <f ca="1">INDIRECT("Shading!"&amp;$DZ$26&amp;$EA$26+ROW(C50)-23)</f>
        <v>#REF!</v>
      </c>
      <c r="D50" s="33" t="e">
        <f ca="1">INDIRECT("Shading!"&amp;$DZ$27&amp;$EA$27+ROW(D50)-23)</f>
        <v>#REF!</v>
      </c>
      <c r="E50" s="32" t="e">
        <f ca="1">INDIRECT("Shading!"&amp;$DZ$28&amp;$EA$28+ROW(E50)-23)</f>
        <v>#REF!</v>
      </c>
      <c r="F50" s="31" t="e">
        <f ca="1">INDIRECT("Shading!"&amp;$DZ$29&amp;$EA$29+ROW(F50)-23)</f>
        <v>#REF!</v>
      </c>
      <c r="G50" s="31" t="e">
        <f ca="1">INDIRECT("Shading!"&amp;$DZ$30&amp;$EA$30+ROW(G50)-23)</f>
        <v>#REF!</v>
      </c>
      <c r="H50" s="30" t="e">
        <f ca="1">INDIRECT("Shading!"&amp;$DZ$31&amp;$EA$31+ROW(H50)-23)</f>
        <v>#REF!</v>
      </c>
      <c r="I50" s="23"/>
      <c r="J50" s="23"/>
      <c r="K50" s="24"/>
      <c r="L50" s="19"/>
      <c r="M50" s="19"/>
      <c r="N50" s="25">
        <f ca="1">IF(AND(ISNUMBER(I50),ISNUMBER(J50),ISNUMBER(K50),ISNUMBER(L50),ISNUMBER(INDIRECT("Shading!"&amp;$DZ$33&amp;$EA$33+ROW(N50)-23))),INDIRECT("Shading!"&amp;$DZ$33&amp;$EA$33+ROW(N50)-23),1)</f>
        <v>1</v>
      </c>
      <c r="O50" s="25">
        <f ca="1">IF(AND(ISNUMBER(I50),ISNUMBER(J50),ISNUMBER(K50),ISNUMBER(L50),ISNUMBER(INDIRECT("Shading!"&amp;$DZ$34&amp;$EA$34+ROW(N50)-23))),INDIRECT("Shading!"&amp;$DZ$34&amp;$EA$34+ROW(O50)-23),1)</f>
        <v>1</v>
      </c>
      <c r="P50" s="18">
        <f ca="1">IF(AND(ISNUMBER(I50),ISNUMBER(J50),ISNUMBER(K50),ISNUMBER(L50),ISNUMBER(N50)),1-(N50-BJ50)*(K50/IF(OR(E50="East",E50="West"),45,90)*(1-L50)/N50),1)</f>
        <v>1</v>
      </c>
      <c r="Q50" s="17">
        <f ca="1">IF(AND(ISNUMBER(I50),ISNUMBER(J50),ISNUMBER(K50),ISNUMBER(M50),ISNUMBER(O50)),1-(O50-CS50)*(K50/IF(OR(E50="East",E50="West"),45,90)*(1-M50)/O50),1)</f>
        <v>1</v>
      </c>
      <c r="R50" s="32" t="str">
        <f ca="1">IF(OR(P50&gt;1,Q50&gt;1),"Horizon shading ","")</f>
        <v/>
      </c>
      <c r="S50" s="29"/>
      <c r="T50" s="28"/>
      <c r="U50" s="39">
        <f>IF(AND(ISNUMBER(S50),ISNUMBER(T50)),1-0.5*(1-BT50),1)</f>
        <v>1</v>
      </c>
      <c r="V50" s="38">
        <f>IF(AND(ISNUMBER(S50),ISNUMBER(T50)),1-0.5*(1-DC50),1)</f>
        <v>1</v>
      </c>
      <c r="W50" s="215" t="str">
        <f>IF(OR(U50&gt;1,V50&gt;1),"Reveal shading ","")</f>
        <v/>
      </c>
      <c r="X50" s="23"/>
      <c r="Y50" s="23"/>
      <c r="Z50" s="19"/>
      <c r="AA50" s="19"/>
      <c r="AB50" s="25">
        <f ca="1">IF(AND(ISNUMBER(X50),ISNUMBER(Y50),ISNUMBER(Z50),ISNUMBER(INDIRECT("Shading!"&amp;$DZ$35&amp;$EA$35+ROW(N50)-23))),INDIRECT("Shading!"&amp;$DZ$35&amp;$EA$35+ROW(N50)-23),1)</f>
        <v>1</v>
      </c>
      <c r="AC50" s="25">
        <f ca="1">IF(AND(ISNUMBER(X50),ISNUMBER(Y50),ISNUMBER(AA50),ISNUMBER(INDIRECT("Shading!"&amp;$DZ$36&amp;$EA$36+ROW(N50)-23))),INDIRECT("Shading!"&amp;$DZ$36&amp;$EA$36+ROW(O50)-23),1)</f>
        <v>1</v>
      </c>
      <c r="AD50" s="18">
        <f ca="1">IF(AND(ISNUMBER(X50),ISNUMBER(Y50),ISNUMBER(Z50),ISNUMBER(AB50)),1-(AB50-CD50)/AB50*(1-Z50),1)</f>
        <v>1</v>
      </c>
      <c r="AE50" s="17">
        <f ca="1">IF(AND(ISNUMBER(X50),ISNUMBER(Y50),ISNUMBER(AA50),ISNUMBER(AC50)),1-(AC50-DM50)/AC50*(1-AA50),1)</f>
        <v>1</v>
      </c>
      <c r="AF50" s="215" t="str">
        <f ca="1">IF(OR(AD50&gt;1,AE50&gt;1),"Overhang shading ","")</f>
        <v/>
      </c>
      <c r="AG50" s="24"/>
      <c r="AH50" s="24"/>
      <c r="AI50" s="23"/>
      <c r="AJ50" s="37">
        <f>IF(AND(ISNUMBER($AI$19),ISNUMBER(AG50)),$F50*$AI$19/1000*$AG50,0)</f>
        <v>0</v>
      </c>
      <c r="AK50" s="36">
        <f>IF(AND(ISNUMBER($AI$19),ISNUMBER(AH50)),IF(ISNUMBER($AI50),$AI50,$G50)*$AI$19/1000*$AH50,0)</f>
        <v>0</v>
      </c>
      <c r="AL50" s="35">
        <f>IF(OR(AJ50&gt;0,AK50&gt;0),1-(AJ50+AK50)/H50*$AI$18,1)</f>
        <v>1</v>
      </c>
      <c r="AM50" s="215" t="str">
        <f>IF(AL50&gt;1,"Glazing bars/juliet balcony shading ","")</f>
        <v/>
      </c>
      <c r="AN50" s="19"/>
      <c r="AO50" s="19"/>
      <c r="AP50" s="18" t="str">
        <f ca="1">IF(OR(P50*U50*AD50*AL50*IF(ISNUMBER(AN50),AN50,1)&gt;=1,P50*U50*AD50*AL50*IF(ISNUMBER(AN50),AN50,1)=0),"",P50*U50*AD50*AL50*IF(ISNUMBER(AN50),AN50,1))</f>
        <v/>
      </c>
      <c r="AQ50" s="17" t="str">
        <f ca="1">IF(OR(Q50*V50*AE50*AL50*IF(ISNUMBER(AO50),AO50,1)&gt;=1,Q50*V50*AE50*AL50*IF(ISNUMBER(AO50),AO50,1)=0),"",Q50*V50*AE50*AL50*IF(ISNUMBER(AO50),AO50,1))</f>
        <v/>
      </c>
      <c r="AR50" s="16" t="str">
        <f ca="1">'Additional Shading 424'!$AP50</f>
        <v/>
      </c>
      <c r="AS50" s="16" t="str">
        <f ca="1">'Additional Shading 424'!$AQ50</f>
        <v/>
      </c>
      <c r="AZ50" s="15" t="e">
        <f ca="1">D50</f>
        <v>#REF!</v>
      </c>
      <c r="BA50" s="15" t="e">
        <f ca="1">C50</f>
        <v>#REF!</v>
      </c>
      <c r="BB50" s="14">
        <f>IF(AND(I50=0,J50=0),1,I50/J50)</f>
        <v>1</v>
      </c>
      <c r="BC50" s="14" t="e">
        <f ca="1">INT(MOD(BA50,360)/90)*90</f>
        <v>#REF!</v>
      </c>
      <c r="BD50" s="14" t="e">
        <f ca="1">IF(BC50=0,$BC$13+(1-$BC$13)/(1+$BB50^2)^$BD$13,IF(BC50=180,$BC$11+(1-$BC$11)/(1+$BB50^2)^$BD$11,$BC$12+(1-$BC$12)/(1+$BB50^2)^$BD$12))</f>
        <v>#REF!</v>
      </c>
      <c r="BE50" s="14" t="e">
        <f ca="1">IF(BC50=270,$BC$13+(1-$BC$13)/(1+$BB50^2)^$BD$13,IF(BC50=90,$BC$11+(1-$BC$11)/(1+$BB50^2)^$BD$11,$BC$12+(1-$BC$12)/(1+$BB50^2)^$BD$12))</f>
        <v>#REF!</v>
      </c>
      <c r="BF50" s="14" t="e">
        <f ca="1">BD50+1/2*(BE50-BD50)*(1-COS(2*($BA50-$BC50)*$BD$8))</f>
        <v>#REF!</v>
      </c>
      <c r="BG50" s="14" t="e">
        <f ca="1">IF(BC50=0,$BC$19*EXP($BD$19*$BB50)+1-$BC$19,IF(BC50=180,$BC$17+(1-$BC$17)/(1+$BB50^2)^$BD$17,$BC$18*EXP($BD$18*$BB50)+1-$BC$18))</f>
        <v>#REF!</v>
      </c>
      <c r="BH50" s="14" t="e">
        <f ca="1">IF(BC50=270,$BC$19*EXP($BD$19*$BB50)+1-$BC$19,IF(BC50=90,$BC$17+(1-$BC$17)/(1+$BB50^2)^$BD$17,$BC$18*EXP($BD$18*$BB50)+1-$BC$18))</f>
        <v>#REF!</v>
      </c>
      <c r="BI50" s="14" t="e">
        <f ca="1">BG50+1/2*(BH50-BG50)*(1-COS(2*($BA50-$BC50)*$BD$8))</f>
        <v>#REF!</v>
      </c>
      <c r="BJ50" s="14" t="e">
        <f ca="1">IF(OR(ISNUMBER(I50),ISNUMBER(J50)),MAX(BF50+1/2*(BI50-BF50)*(1-COS(2*$AZ50*$BD$8)),IF(SIN(RADIANS(D50))&lt;&gt;0,1-$I50/$G50/ABS(SIN(RADIANS(D50))),0)),IF(ISNUMBER(A50),1,#N/A))</f>
        <v>#N/A</v>
      </c>
      <c r="BK50" s="14"/>
      <c r="BL50" s="14" t="e">
        <f ca="1">S50/(0.5*F50+T50)</f>
        <v>#REF!</v>
      </c>
      <c r="BM50" s="14" t="e">
        <f ca="1">INT(MOD(BA50,360)/90)*90</f>
        <v>#REF!</v>
      </c>
      <c r="BN50" s="14" t="e">
        <f ca="1">IF(BM50=0,$BM$13*EXP($BN$13*$BL50)+1-$BM$13,IF(BM50=180,$BM$11*EXP($BN$11*$BL50)+1-$BM$11,$BM$12*EXP($BN$12*$BL50)+1-$BM$12))</f>
        <v>#REF!</v>
      </c>
      <c r="BO50" s="14" t="e">
        <f ca="1">IF(BM50=270,$BM$13*EXP($BN$13*$BL50)+1-$BM$13,IF(BM50=90,$BM$11*EXP($BN$11*$BL50)+1-$BM$11,$BM$12*EXP($BN$12*$BL50)+1-$BM$12))</f>
        <v>#REF!</v>
      </c>
      <c r="BP50" s="14" t="e">
        <f ca="1">BN50+1/2*(BO50-BN50)*(1-COS(2*($C50-$BM50)*$BN$8))</f>
        <v>#REF!</v>
      </c>
      <c r="BQ50" s="14" t="e">
        <f ca="1">IF(BM50=0,$BM$19*EXP($BN$19*$BL50)+1-$BM$19,IF(BM50=180,$BM$17*EXP($BN$17*$BL50)+1-$BM$17,$BM$18*EXP($BN$18*$BL50)+1-$BM$18))</f>
        <v>#REF!</v>
      </c>
      <c r="BR50" s="14" t="e">
        <f ca="1">IF(BM50=270,$BM$19*EXP($BN$19*$BL50)+1-$BM$19,IF(BM50=90,$BM$17*EXP($BN$17*$BL50)+1-$BM$17,$BM$18*EXP($BN$18*$BL50)+1-$BM$18))</f>
        <v>#REF!</v>
      </c>
      <c r="BS50" s="14" t="e">
        <f ca="1">BQ50+1/2*(BR50-BQ50)*(1-COS(2*($C50-$BM50)*$BN$8))</f>
        <v>#REF!</v>
      </c>
      <c r="BT50" s="14" t="e">
        <f ca="1">BP50+1/2*(BS50-BP50)*(1-COS(2*$AZ50*$BN$8))</f>
        <v>#REF!</v>
      </c>
      <c r="BU50" s="14"/>
      <c r="BV50" s="14" t="e">
        <f ca="1">X50/(0.5*G50+Y50)</f>
        <v>#REF!</v>
      </c>
      <c r="BW50" s="14" t="e">
        <f ca="1">INT(MOD(BA50,360)/90)*90</f>
        <v>#REF!</v>
      </c>
      <c r="BX50" s="14" t="e">
        <f ca="1">IF(BW50=0,$BW$13*EXP($BX$13*$BV50)+1-$BW$13,IF(BW50=180,$BW$11*EXP($BX$11*$BV50)+1-$BW$11,$BW$12*EXP($BX$12*$BV50)+1-$BW$12))</f>
        <v>#REF!</v>
      </c>
      <c r="BY50" s="14" t="e">
        <f ca="1">IF(BW50=270,$BW$13*EXP($BX$13*$BV50)+1-$BW$13,IF(BW50=90,$BW$11*EXP($BX$11*$BV50)+1-$BW$11,$BW$12*EXP($BX$12*$BV50)+1-$BW$12))</f>
        <v>#REF!</v>
      </c>
      <c r="BZ50" s="14" t="e">
        <f ca="1">BX50+1/2*(BY50-BX50)*(1-COS(2*($BA50-$BW50)*$BX$8))</f>
        <v>#REF!</v>
      </c>
      <c r="CA50" s="14" t="e">
        <f ca="1">MIN(1,IF(BW50=0,$BW$19*EXP($BX$19*$BV50)+1-$BW$19,IF(BW50=180,$BW$17*EXP($BX$17*$BV50)+1-$BW$17,$BW$18*EXP($BX$18*$BV50)+1-$BW$18)))</f>
        <v>#REF!</v>
      </c>
      <c r="CB50" s="14" t="e">
        <f ca="1">IF(BW50=270,$BW$19*EXP($BX$19*$BV50)+1-$BW$19,IF(BW50=90,$BW$17*EXP($BX$17*$BV50)+1-$BW$17,$BW$18*EXP($BX$18*$BV50)+1-$BW$18))</f>
        <v>#REF!</v>
      </c>
      <c r="CC50" s="14" t="e">
        <f ca="1">CA50+1/2*(CB50-CA50)*(1-COS(2*($BA50-$BW50)*$BX$8))</f>
        <v>#REF!</v>
      </c>
      <c r="CD50" s="14" t="e">
        <f ca="1">BZ50+1/2*(CC50-BZ50)*(1-COS(2*$AZ50*$BX$8))</f>
        <v>#REF!</v>
      </c>
      <c r="CI50" s="15" t="e">
        <f ca="1">D50</f>
        <v>#REF!</v>
      </c>
      <c r="CJ50" s="15" t="e">
        <f ca="1">C50</f>
        <v>#REF!</v>
      </c>
      <c r="CK50" s="14">
        <f>IF(AND(I50=0,J50=0),1,I50/J50)</f>
        <v>1</v>
      </c>
      <c r="CL50" s="14" t="e">
        <f ca="1">INT(MOD(CJ50,360)/90)*90</f>
        <v>#REF!</v>
      </c>
      <c r="CM50" s="14" t="e">
        <f ca="1">IF(CL50=0,$CL$13*EXP($CM$13*$CK50)+1-$CL$13,IF(CL50=180,$CL$11*EXP($CM$11*$CK50)+1-$CL$11,$CL$12*EXP($CM$12*$CK50)+1-$CL$12))</f>
        <v>#REF!</v>
      </c>
      <c r="CN50" s="14" t="e">
        <f ca="1">IF(CL50=270,$CL$13*EXP($CM$13*$CK50)+1-$CL$13,IF(CL50=90,$CL$11*EXP($CM$11*$CK50)+1-$CL$11,$CL$12*EXP($CM$12*$CK50)+1-$CL$12))</f>
        <v>#REF!</v>
      </c>
      <c r="CO50" s="14" t="e">
        <f ca="1">CM50+1/2*(CN50-CM50)*(1-COS(2*($CJ50-$CL50)*$CM$8))</f>
        <v>#REF!</v>
      </c>
      <c r="CP50" s="14" t="e">
        <f ca="1">IF(CL50=0,$CL$19*EXP($CM$19*$CK50)+1-$CL$19,IF(CL50=180,$CL$17*EXP($CM$17*$CK50)+1-$CL$17,$CL$18*EXP($CM$18*$CK50)+1-$CL$18))</f>
        <v>#REF!</v>
      </c>
      <c r="CQ50" s="14" t="e">
        <f ca="1">IF(CL50=270,$CL$19*EXP($CM$19*$CK50)+1-$CL$19,IF(CL50=90,$CL$17*EXP($CM$17*$CK50)+1-$CL$17,$CL$18*EXP($CM$18*$CK50)+1-$CL$18))</f>
        <v>#REF!</v>
      </c>
      <c r="CR50" s="14" t="e">
        <f ca="1">CP50+1/2*(CQ50-CP50)*(1-COS(2*($CJ50-$CL50)*$CM$8))</f>
        <v>#REF!</v>
      </c>
      <c r="CS50" s="14" t="e">
        <f ca="1">IF(OR(ISNUMBER(I50),ISNUMBER(J50)),MAX(CO50+1/2*(CR50-CO50)*(1-COS(2*$CI50*$CM$8)),IF(SIN(RADIANS(D50))&lt;&gt;0,1-$I50/$G50/ABS(SIN(RADIANS(D50))),0)),IF(ISNUMBER(A50),1,#N/A))</f>
        <v>#N/A</v>
      </c>
      <c r="CT50" s="14"/>
      <c r="CU50" s="14" t="e">
        <f ca="1">S50/(0.5*F50+T50)</f>
        <v>#REF!</v>
      </c>
      <c r="CV50" s="14" t="e">
        <f ca="1">INT(MOD(BA50,360)/90)*90</f>
        <v>#REF!</v>
      </c>
      <c r="CW50" s="14" t="e">
        <f ca="1">IF(CV50=0,$CV$13*EXP($CW$13*$CU50)+1-$CV$13,IF(CV50=180,$CV$11*EXP($CW$11*$CU50)+1-$CV$11,$CV$12*EXP($CW$12*$CU50)+1-$CV$12))</f>
        <v>#REF!</v>
      </c>
      <c r="CX50" s="14" t="e">
        <f ca="1">IF(CV50=270,$CV$13*EXP($CW$13*$CU50)+1-$CV$13,IF(CV50=90,$CV$11*EXP($CW$11*$CU50)+1-$CV$11,$CV$12*EXP($CW$12*$CU50)+1-$CV$12))</f>
        <v>#REF!</v>
      </c>
      <c r="CY50" s="14" t="e">
        <f ca="1">CW50+1/2*(CX50-CW50)*(1-COS(2*($CJ50-$CV50)*$CW$8))</f>
        <v>#REF!</v>
      </c>
      <c r="CZ50" s="14" t="e">
        <f ca="1">IF(CV50=0,$CV$19*EXP($CW$19*$CU50)+1-$CV$19,IF(CV50=180,$CV$17*EXP($CW$17*$CU50)+1-$CV$17,$CV$18*EXP($CW$18*$CU50)+1-$CV$18))</f>
        <v>#REF!</v>
      </c>
      <c r="DA50" s="14" t="e">
        <f ca="1">IF(CV50=270,$CV$19*EXP($CW$19*$CU50)+1-$CV$19,IF(CV50=90,$CV$17*EXP($CW$17*$CU50)+1-$CV$17,$CV$18*EXP($CW$18*$CU50)+1-$CV$18))</f>
        <v>#REF!</v>
      </c>
      <c r="DB50" s="14" t="e">
        <f ca="1">CZ50+1/2*(DA50-CZ50)*(1-COS(2*($CJ50-$CV50)*$CW$8))</f>
        <v>#REF!</v>
      </c>
      <c r="DC50" s="14" t="e">
        <f ca="1">IF(OR(ISNUMBER(S50),ISNUMBER(T50)),CY50+1/2*(DB50-CY50)*(1-COS(2*CI50*$CW$8)),IF(ISNUMBER(A50),1,#N/A))</f>
        <v>#N/A</v>
      </c>
      <c r="DD50" s="14"/>
      <c r="DE50" s="14" t="e">
        <f ca="1">X50/(0.5*G50+Y50)</f>
        <v>#REF!</v>
      </c>
      <c r="DF50" s="14" t="e">
        <f ca="1">INT(MOD(CJ50,360)/90)*90</f>
        <v>#REF!</v>
      </c>
      <c r="DG50" s="14" t="e">
        <f ca="1">IF(DF50=0,$DF$13*EXP($DG$13*$DE50)+1-$DF$13,IF(DF50=180,$DF$11*EXP($DG$11*$DE50)+1-$DF$11,$DF$12*EXP($DG$12*$DE50)+1-$DF$12))</f>
        <v>#REF!</v>
      </c>
      <c r="DH50" s="14" t="e">
        <f ca="1">IF(DF50=270,$DF$13*EXP($DG$13*$DE50)+1-$DF$13,IF(DF50=90,$DF$11*EXP($DG$11*$DE50)+1-$DF$11,$DF$12*EXP($DG$12*$DE50)+1-$DF$12))</f>
        <v>#REF!</v>
      </c>
      <c r="DI50" s="14" t="e">
        <f ca="1">DG50+1/2*(DH50-DG50)*(1-COS(2*($CJ50-$DF50)*$DG$8))</f>
        <v>#REF!</v>
      </c>
      <c r="DJ50" s="14" t="e">
        <f ca="1">MIN(1,IF(DF50=0,$DF$19+(1-$DF$19)/(1+$DE50^2)^$DG$19,IF(DF50=180,$DF$17+(1-$DF$17)/(1+$DE50^2)^$DG$17,$DF$18+(1-$DF$18)/(1+$DE50^2)^$DG$18)))</f>
        <v>#REF!</v>
      </c>
      <c r="DK50" s="14" t="e">
        <f ca="1">IF(DF50=270,$DF$19+(1-$DF$19)/(1+$DE50^2)^$DG$19,IF(DF50=90,$DF$17+(1-$DF$17)/(1+$DE50^2)^$DG$17,$DF$18+(1-$DF$18)/(1+$DE50^2)^$DG$18))</f>
        <v>#REF!</v>
      </c>
      <c r="DL50" s="14" t="e">
        <f ca="1">DJ50+1/2*(DK50-DJ50)*(1-COS(2*($CJ50-$DF50)*$DG$8))</f>
        <v>#REF!</v>
      </c>
      <c r="DM50" s="14" t="e">
        <f ca="1">IF(OR(ISNUMBER(X50),ISNUMBER(Y50)),DI50+1/2*(DL50-DI50)*(1-COS(2*$CI50*$DG$8)),IF(ISNUMBER(A50),1,#N/A))</f>
        <v>#N/A</v>
      </c>
    </row>
    <row r="51" spans="1:117" s="1" customFormat="1">
      <c r="A51" s="33" t="e">
        <f ca="1">INDIRECT("Shading!"&amp;$DZ$24&amp;$EA$24+ROW(A51)-23)</f>
        <v>#REF!</v>
      </c>
      <c r="B51" s="34" t="e">
        <f ca="1">INDIRECT("Shading!"&amp;$DZ$25&amp;$EA$25+ROW(B51)-23)</f>
        <v>#REF!</v>
      </c>
      <c r="C51" s="33" t="e">
        <f ca="1">INDIRECT("Shading!"&amp;$DZ$26&amp;$EA$26+ROW(C51)-23)</f>
        <v>#REF!</v>
      </c>
      <c r="D51" s="33" t="e">
        <f ca="1">INDIRECT("Shading!"&amp;$DZ$27&amp;$EA$27+ROW(D51)-23)</f>
        <v>#REF!</v>
      </c>
      <c r="E51" s="32" t="e">
        <f ca="1">INDIRECT("Shading!"&amp;$DZ$28&amp;$EA$28+ROW(E51)-23)</f>
        <v>#REF!</v>
      </c>
      <c r="F51" s="31" t="e">
        <f ca="1">INDIRECT("Shading!"&amp;$DZ$29&amp;$EA$29+ROW(F51)-23)</f>
        <v>#REF!</v>
      </c>
      <c r="G51" s="31" t="e">
        <f ca="1">INDIRECT("Shading!"&amp;$DZ$30&amp;$EA$30+ROW(G51)-23)</f>
        <v>#REF!</v>
      </c>
      <c r="H51" s="30" t="e">
        <f ca="1">INDIRECT("Shading!"&amp;$DZ$31&amp;$EA$31+ROW(H51)-23)</f>
        <v>#REF!</v>
      </c>
      <c r="I51" s="23"/>
      <c r="J51" s="23"/>
      <c r="K51" s="24"/>
      <c r="L51" s="19"/>
      <c r="M51" s="19"/>
      <c r="N51" s="25">
        <f ca="1">IF(AND(ISNUMBER(I51),ISNUMBER(J51),ISNUMBER(K51),ISNUMBER(L51),ISNUMBER(INDIRECT("Shading!"&amp;$DZ$33&amp;$EA$33+ROW(N51)-23))),INDIRECT("Shading!"&amp;$DZ$33&amp;$EA$33+ROW(N51)-23),1)</f>
        <v>1</v>
      </c>
      <c r="O51" s="25">
        <f ca="1">IF(AND(ISNUMBER(I51),ISNUMBER(J51),ISNUMBER(K51),ISNUMBER(L51),ISNUMBER(INDIRECT("Shading!"&amp;$DZ$34&amp;$EA$34+ROW(N51)-23))),INDIRECT("Shading!"&amp;$DZ$34&amp;$EA$34+ROW(O51)-23),1)</f>
        <v>1</v>
      </c>
      <c r="P51" s="18">
        <f ca="1">IF(AND(ISNUMBER(I51),ISNUMBER(J51),ISNUMBER(K51),ISNUMBER(L51),ISNUMBER(N51)),1-(N51-BJ51)*(K51/IF(OR(E51="East",E51="West"),45,90)*(1-L51)/N51),1)</f>
        <v>1</v>
      </c>
      <c r="Q51" s="17">
        <f ca="1">IF(AND(ISNUMBER(I51),ISNUMBER(J51),ISNUMBER(K51),ISNUMBER(M51),ISNUMBER(O51)),1-(O51-CS51)*(K51/IF(OR(E51="East",E51="West"),45,90)*(1-M51)/O51),1)</f>
        <v>1</v>
      </c>
      <c r="R51" s="32" t="str">
        <f ca="1">IF(OR(P51&gt;1,Q51&gt;1),"Horizon shading ","")</f>
        <v/>
      </c>
      <c r="S51" s="29"/>
      <c r="T51" s="28"/>
      <c r="U51" s="39">
        <f>IF(AND(ISNUMBER(S51),ISNUMBER(T51)),1-0.5*(1-BT51),1)</f>
        <v>1</v>
      </c>
      <c r="V51" s="38">
        <f>IF(AND(ISNUMBER(S51),ISNUMBER(T51)),1-0.5*(1-DC51),1)</f>
        <v>1</v>
      </c>
      <c r="W51" s="215" t="str">
        <f>IF(OR(U51&gt;1,V51&gt;1),"Reveal shading ","")</f>
        <v/>
      </c>
      <c r="X51" s="23"/>
      <c r="Y51" s="23"/>
      <c r="Z51" s="19"/>
      <c r="AA51" s="19"/>
      <c r="AB51" s="25">
        <f ca="1">IF(AND(ISNUMBER(X51),ISNUMBER(Y51),ISNUMBER(Z51),ISNUMBER(INDIRECT("Shading!"&amp;$DZ$35&amp;$EA$35+ROW(N51)-23))),INDIRECT("Shading!"&amp;$DZ$35&amp;$EA$35+ROW(N51)-23),1)</f>
        <v>1</v>
      </c>
      <c r="AC51" s="25">
        <f ca="1">IF(AND(ISNUMBER(X51),ISNUMBER(Y51),ISNUMBER(AA51),ISNUMBER(INDIRECT("Shading!"&amp;$DZ$36&amp;$EA$36+ROW(N51)-23))),INDIRECT("Shading!"&amp;$DZ$36&amp;$EA$36+ROW(O51)-23),1)</f>
        <v>1</v>
      </c>
      <c r="AD51" s="18">
        <f ca="1">IF(AND(ISNUMBER(X51),ISNUMBER(Y51),ISNUMBER(Z51),ISNUMBER(AB51)),1-(AB51-CD51)/AB51*(1-Z51),1)</f>
        <v>1</v>
      </c>
      <c r="AE51" s="17">
        <f ca="1">IF(AND(ISNUMBER(X51),ISNUMBER(Y51),ISNUMBER(AA51),ISNUMBER(AC51)),1-(AC51-DM51)/AC51*(1-AA51),1)</f>
        <v>1</v>
      </c>
      <c r="AF51" s="215" t="str">
        <f ca="1">IF(OR(AD51&gt;1,AE51&gt;1),"Overhang shading ","")</f>
        <v/>
      </c>
      <c r="AG51" s="24"/>
      <c r="AH51" s="24"/>
      <c r="AI51" s="23"/>
      <c r="AJ51" s="37">
        <f>IF(AND(ISNUMBER($AI$19),ISNUMBER(AG51)),$F51*$AI$19/1000*$AG51,0)</f>
        <v>0</v>
      </c>
      <c r="AK51" s="36">
        <f>IF(AND(ISNUMBER($AI$19),ISNUMBER(AH51)),IF(ISNUMBER($AI51),$AI51,$G51)*$AI$19/1000*$AH51,0)</f>
        <v>0</v>
      </c>
      <c r="AL51" s="35">
        <f>IF(OR(AJ51&gt;0,AK51&gt;0),1-(AJ51+AK51)/H51*$AI$18,1)</f>
        <v>1</v>
      </c>
      <c r="AM51" s="215" t="str">
        <f>IF(AL51&gt;1,"Glazing bars/juliet balcony shading ","")</f>
        <v/>
      </c>
      <c r="AN51" s="19"/>
      <c r="AO51" s="19"/>
      <c r="AP51" s="18" t="str">
        <f ca="1">IF(OR(P51*U51*AD51*AL51*IF(ISNUMBER(AN51),AN51,1)&gt;=1,P51*U51*AD51*AL51*IF(ISNUMBER(AN51),AN51,1)=0),"",P51*U51*AD51*AL51*IF(ISNUMBER(AN51),AN51,1))</f>
        <v/>
      </c>
      <c r="AQ51" s="17" t="str">
        <f ca="1">IF(OR(Q51*V51*AE51*AL51*IF(ISNUMBER(AO51),AO51,1)&gt;=1,Q51*V51*AE51*AL51*IF(ISNUMBER(AO51),AO51,1)=0),"",Q51*V51*AE51*AL51*IF(ISNUMBER(AO51),AO51,1))</f>
        <v/>
      </c>
      <c r="AR51" s="16" t="str">
        <f ca="1">'Additional Shading 424'!$AP51</f>
        <v/>
      </c>
      <c r="AS51" s="16" t="str">
        <f ca="1">'Additional Shading 424'!$AQ51</f>
        <v/>
      </c>
      <c r="AZ51" s="15" t="e">
        <f ca="1">D51</f>
        <v>#REF!</v>
      </c>
      <c r="BA51" s="15" t="e">
        <f ca="1">C51</f>
        <v>#REF!</v>
      </c>
      <c r="BB51" s="14">
        <f>IF(AND(I51=0,J51=0),1,I51/J51)</f>
        <v>1</v>
      </c>
      <c r="BC51" s="14" t="e">
        <f ca="1">INT(MOD(BA51,360)/90)*90</f>
        <v>#REF!</v>
      </c>
      <c r="BD51" s="14" t="e">
        <f ca="1">IF(BC51=0,$BC$13+(1-$BC$13)/(1+$BB51^2)^$BD$13,IF(BC51=180,$BC$11+(1-$BC$11)/(1+$BB51^2)^$BD$11,$BC$12+(1-$BC$12)/(1+$BB51^2)^$BD$12))</f>
        <v>#REF!</v>
      </c>
      <c r="BE51" s="14" t="e">
        <f ca="1">IF(BC51=270,$BC$13+(1-$BC$13)/(1+$BB51^2)^$BD$13,IF(BC51=90,$BC$11+(1-$BC$11)/(1+$BB51^2)^$BD$11,$BC$12+(1-$BC$12)/(1+$BB51^2)^$BD$12))</f>
        <v>#REF!</v>
      </c>
      <c r="BF51" s="14" t="e">
        <f ca="1">BD51+1/2*(BE51-BD51)*(1-COS(2*($BA51-$BC51)*$BD$8))</f>
        <v>#REF!</v>
      </c>
      <c r="BG51" s="14" t="e">
        <f ca="1">IF(BC51=0,$BC$19*EXP($BD$19*$BB51)+1-$BC$19,IF(BC51=180,$BC$17+(1-$BC$17)/(1+$BB51^2)^$BD$17,$BC$18*EXP($BD$18*$BB51)+1-$BC$18))</f>
        <v>#REF!</v>
      </c>
      <c r="BH51" s="14" t="e">
        <f ca="1">IF(BC51=270,$BC$19*EXP($BD$19*$BB51)+1-$BC$19,IF(BC51=90,$BC$17+(1-$BC$17)/(1+$BB51^2)^$BD$17,$BC$18*EXP($BD$18*$BB51)+1-$BC$18))</f>
        <v>#REF!</v>
      </c>
      <c r="BI51" s="14" t="e">
        <f ca="1">BG51+1/2*(BH51-BG51)*(1-COS(2*($BA51-$BC51)*$BD$8))</f>
        <v>#REF!</v>
      </c>
      <c r="BJ51" s="14" t="e">
        <f ca="1">IF(OR(ISNUMBER(I51),ISNUMBER(J51)),MAX(BF51+1/2*(BI51-BF51)*(1-COS(2*$AZ51*$BD$8)),IF(SIN(RADIANS(D51))&lt;&gt;0,1-$I51/$G51/ABS(SIN(RADIANS(D51))),0)),IF(ISNUMBER(A51),1,#N/A))</f>
        <v>#N/A</v>
      </c>
      <c r="BK51" s="14"/>
      <c r="BL51" s="14" t="e">
        <f ca="1">S51/(0.5*F51+T51)</f>
        <v>#REF!</v>
      </c>
      <c r="BM51" s="14" t="e">
        <f ca="1">INT(MOD(BA51,360)/90)*90</f>
        <v>#REF!</v>
      </c>
      <c r="BN51" s="14" t="e">
        <f ca="1">IF(BM51=0,$BM$13*EXP($BN$13*$BL51)+1-$BM$13,IF(BM51=180,$BM$11*EXP($BN$11*$BL51)+1-$BM$11,$BM$12*EXP($BN$12*$BL51)+1-$BM$12))</f>
        <v>#REF!</v>
      </c>
      <c r="BO51" s="14" t="e">
        <f ca="1">IF(BM51=270,$BM$13*EXP($BN$13*$BL51)+1-$BM$13,IF(BM51=90,$BM$11*EXP($BN$11*$BL51)+1-$BM$11,$BM$12*EXP($BN$12*$BL51)+1-$BM$12))</f>
        <v>#REF!</v>
      </c>
      <c r="BP51" s="14" t="e">
        <f ca="1">BN51+1/2*(BO51-BN51)*(1-COS(2*($C51-$BM51)*$BN$8))</f>
        <v>#REF!</v>
      </c>
      <c r="BQ51" s="14" t="e">
        <f ca="1">IF(BM51=0,$BM$19*EXP($BN$19*$BL51)+1-$BM$19,IF(BM51=180,$BM$17*EXP($BN$17*$BL51)+1-$BM$17,$BM$18*EXP($BN$18*$BL51)+1-$BM$18))</f>
        <v>#REF!</v>
      </c>
      <c r="BR51" s="14" t="e">
        <f ca="1">IF(BM51=270,$BM$19*EXP($BN$19*$BL51)+1-$BM$19,IF(BM51=90,$BM$17*EXP($BN$17*$BL51)+1-$BM$17,$BM$18*EXP($BN$18*$BL51)+1-$BM$18))</f>
        <v>#REF!</v>
      </c>
      <c r="BS51" s="14" t="e">
        <f ca="1">BQ51+1/2*(BR51-BQ51)*(1-COS(2*($C51-$BM51)*$BN$8))</f>
        <v>#REF!</v>
      </c>
      <c r="BT51" s="14" t="e">
        <f ca="1">BP51+1/2*(BS51-BP51)*(1-COS(2*$AZ51*$BN$8))</f>
        <v>#REF!</v>
      </c>
      <c r="BU51" s="14"/>
      <c r="BV51" s="14" t="e">
        <f ca="1">X51/(0.5*G51+Y51)</f>
        <v>#REF!</v>
      </c>
      <c r="BW51" s="14" t="e">
        <f ca="1">INT(MOD(BA51,360)/90)*90</f>
        <v>#REF!</v>
      </c>
      <c r="BX51" s="14" t="e">
        <f ca="1">IF(BW51=0,$BW$13*EXP($BX$13*$BV51)+1-$BW$13,IF(BW51=180,$BW$11*EXP($BX$11*$BV51)+1-$BW$11,$BW$12*EXP($BX$12*$BV51)+1-$BW$12))</f>
        <v>#REF!</v>
      </c>
      <c r="BY51" s="14" t="e">
        <f ca="1">IF(BW51=270,$BW$13*EXP($BX$13*$BV51)+1-$BW$13,IF(BW51=90,$BW$11*EXP($BX$11*$BV51)+1-$BW$11,$BW$12*EXP($BX$12*$BV51)+1-$BW$12))</f>
        <v>#REF!</v>
      </c>
      <c r="BZ51" s="14" t="e">
        <f ca="1">BX51+1/2*(BY51-BX51)*(1-COS(2*($BA51-$BW51)*$BX$8))</f>
        <v>#REF!</v>
      </c>
      <c r="CA51" s="14" t="e">
        <f ca="1">MIN(1,IF(BW51=0,$BW$19*EXP($BX$19*$BV51)+1-$BW$19,IF(BW51=180,$BW$17*EXP($BX$17*$BV51)+1-$BW$17,$BW$18*EXP($BX$18*$BV51)+1-$BW$18)))</f>
        <v>#REF!</v>
      </c>
      <c r="CB51" s="14" t="e">
        <f ca="1">IF(BW51=270,$BW$19*EXP($BX$19*$BV51)+1-$BW$19,IF(BW51=90,$BW$17*EXP($BX$17*$BV51)+1-$BW$17,$BW$18*EXP($BX$18*$BV51)+1-$BW$18))</f>
        <v>#REF!</v>
      </c>
      <c r="CC51" s="14" t="e">
        <f ca="1">CA51+1/2*(CB51-CA51)*(1-COS(2*($BA51-$BW51)*$BX$8))</f>
        <v>#REF!</v>
      </c>
      <c r="CD51" s="14" t="e">
        <f ca="1">BZ51+1/2*(CC51-BZ51)*(1-COS(2*$AZ51*$BX$8))</f>
        <v>#REF!</v>
      </c>
      <c r="CI51" s="15" t="e">
        <f ca="1">D51</f>
        <v>#REF!</v>
      </c>
      <c r="CJ51" s="15" t="e">
        <f ca="1">C51</f>
        <v>#REF!</v>
      </c>
      <c r="CK51" s="14">
        <f>IF(AND(I51=0,J51=0),1,I51/J51)</f>
        <v>1</v>
      </c>
      <c r="CL51" s="14" t="e">
        <f ca="1">INT(MOD(CJ51,360)/90)*90</f>
        <v>#REF!</v>
      </c>
      <c r="CM51" s="14" t="e">
        <f ca="1">IF(CL51=0,$CL$13*EXP($CM$13*$CK51)+1-$CL$13,IF(CL51=180,$CL$11*EXP($CM$11*$CK51)+1-$CL$11,$CL$12*EXP($CM$12*$CK51)+1-$CL$12))</f>
        <v>#REF!</v>
      </c>
      <c r="CN51" s="14" t="e">
        <f ca="1">IF(CL51=270,$CL$13*EXP($CM$13*$CK51)+1-$CL$13,IF(CL51=90,$CL$11*EXP($CM$11*$CK51)+1-$CL$11,$CL$12*EXP($CM$12*$CK51)+1-$CL$12))</f>
        <v>#REF!</v>
      </c>
      <c r="CO51" s="14" t="e">
        <f ca="1">CM51+1/2*(CN51-CM51)*(1-COS(2*($CJ51-$CL51)*$CM$8))</f>
        <v>#REF!</v>
      </c>
      <c r="CP51" s="14" t="e">
        <f ca="1">IF(CL51=0,$CL$19*EXP($CM$19*$CK51)+1-$CL$19,IF(CL51=180,$CL$17*EXP($CM$17*$CK51)+1-$CL$17,$CL$18*EXP($CM$18*$CK51)+1-$CL$18))</f>
        <v>#REF!</v>
      </c>
      <c r="CQ51" s="14" t="e">
        <f ca="1">IF(CL51=270,$CL$19*EXP($CM$19*$CK51)+1-$CL$19,IF(CL51=90,$CL$17*EXP($CM$17*$CK51)+1-$CL$17,$CL$18*EXP($CM$18*$CK51)+1-$CL$18))</f>
        <v>#REF!</v>
      </c>
      <c r="CR51" s="14" t="e">
        <f ca="1">CP51+1/2*(CQ51-CP51)*(1-COS(2*($CJ51-$CL51)*$CM$8))</f>
        <v>#REF!</v>
      </c>
      <c r="CS51" s="14" t="e">
        <f ca="1">IF(OR(ISNUMBER(I51),ISNUMBER(J51)),MAX(CO51+1/2*(CR51-CO51)*(1-COS(2*$CI51*$CM$8)),IF(SIN(RADIANS(D51))&lt;&gt;0,1-$I51/$G51/ABS(SIN(RADIANS(D51))),0)),IF(ISNUMBER(A51),1,#N/A))</f>
        <v>#N/A</v>
      </c>
      <c r="CT51" s="14"/>
      <c r="CU51" s="14" t="e">
        <f ca="1">S51/(0.5*F51+T51)</f>
        <v>#REF!</v>
      </c>
      <c r="CV51" s="14" t="e">
        <f ca="1">INT(MOD(BA51,360)/90)*90</f>
        <v>#REF!</v>
      </c>
      <c r="CW51" s="14" t="e">
        <f ca="1">IF(CV51=0,$CV$13*EXP($CW$13*$CU51)+1-$CV$13,IF(CV51=180,$CV$11*EXP($CW$11*$CU51)+1-$CV$11,$CV$12*EXP($CW$12*$CU51)+1-$CV$12))</f>
        <v>#REF!</v>
      </c>
      <c r="CX51" s="14" t="e">
        <f ca="1">IF(CV51=270,$CV$13*EXP($CW$13*$CU51)+1-$CV$13,IF(CV51=90,$CV$11*EXP($CW$11*$CU51)+1-$CV$11,$CV$12*EXP($CW$12*$CU51)+1-$CV$12))</f>
        <v>#REF!</v>
      </c>
      <c r="CY51" s="14" t="e">
        <f ca="1">CW51+1/2*(CX51-CW51)*(1-COS(2*($CJ51-$CV51)*$CW$8))</f>
        <v>#REF!</v>
      </c>
      <c r="CZ51" s="14" t="e">
        <f ca="1">IF(CV51=0,$CV$19*EXP($CW$19*$CU51)+1-$CV$19,IF(CV51=180,$CV$17*EXP($CW$17*$CU51)+1-$CV$17,$CV$18*EXP($CW$18*$CU51)+1-$CV$18))</f>
        <v>#REF!</v>
      </c>
      <c r="DA51" s="14" t="e">
        <f ca="1">IF(CV51=270,$CV$19*EXP($CW$19*$CU51)+1-$CV$19,IF(CV51=90,$CV$17*EXP($CW$17*$CU51)+1-$CV$17,$CV$18*EXP($CW$18*$CU51)+1-$CV$18))</f>
        <v>#REF!</v>
      </c>
      <c r="DB51" s="14" t="e">
        <f ca="1">CZ51+1/2*(DA51-CZ51)*(1-COS(2*($CJ51-$CV51)*$CW$8))</f>
        <v>#REF!</v>
      </c>
      <c r="DC51" s="14" t="e">
        <f ca="1">IF(OR(ISNUMBER(S51),ISNUMBER(T51)),CY51+1/2*(DB51-CY51)*(1-COS(2*CI51*$CW$8)),IF(ISNUMBER(A51),1,#N/A))</f>
        <v>#N/A</v>
      </c>
      <c r="DD51" s="14"/>
      <c r="DE51" s="14" t="e">
        <f ca="1">X51/(0.5*G51+Y51)</f>
        <v>#REF!</v>
      </c>
      <c r="DF51" s="14" t="e">
        <f ca="1">INT(MOD(CJ51,360)/90)*90</f>
        <v>#REF!</v>
      </c>
      <c r="DG51" s="14" t="e">
        <f ca="1">IF(DF51=0,$DF$13*EXP($DG$13*$DE51)+1-$DF$13,IF(DF51=180,$DF$11*EXP($DG$11*$DE51)+1-$DF$11,$DF$12*EXP($DG$12*$DE51)+1-$DF$12))</f>
        <v>#REF!</v>
      </c>
      <c r="DH51" s="14" t="e">
        <f ca="1">IF(DF51=270,$DF$13*EXP($DG$13*$DE51)+1-$DF$13,IF(DF51=90,$DF$11*EXP($DG$11*$DE51)+1-$DF$11,$DF$12*EXP($DG$12*$DE51)+1-$DF$12))</f>
        <v>#REF!</v>
      </c>
      <c r="DI51" s="14" t="e">
        <f ca="1">DG51+1/2*(DH51-DG51)*(1-COS(2*($CJ51-$DF51)*$DG$8))</f>
        <v>#REF!</v>
      </c>
      <c r="DJ51" s="14" t="e">
        <f ca="1">MIN(1,IF(DF51=0,$DF$19+(1-$DF$19)/(1+$DE51^2)^$DG$19,IF(DF51=180,$DF$17+(1-$DF$17)/(1+$DE51^2)^$DG$17,$DF$18+(1-$DF$18)/(1+$DE51^2)^$DG$18)))</f>
        <v>#REF!</v>
      </c>
      <c r="DK51" s="14" t="e">
        <f ca="1">IF(DF51=270,$DF$19+(1-$DF$19)/(1+$DE51^2)^$DG$19,IF(DF51=90,$DF$17+(1-$DF$17)/(1+$DE51^2)^$DG$17,$DF$18+(1-$DF$18)/(1+$DE51^2)^$DG$18))</f>
        <v>#REF!</v>
      </c>
      <c r="DL51" s="14" t="e">
        <f ca="1">DJ51+1/2*(DK51-DJ51)*(1-COS(2*($CJ51-$DF51)*$DG$8))</f>
        <v>#REF!</v>
      </c>
      <c r="DM51" s="14" t="e">
        <f ca="1">IF(OR(ISNUMBER(X51),ISNUMBER(Y51)),DI51+1/2*(DL51-DI51)*(1-COS(2*$CI51*$DG$8)),IF(ISNUMBER(A51),1,#N/A))</f>
        <v>#N/A</v>
      </c>
    </row>
    <row r="52" spans="1:117" s="1" customFormat="1">
      <c r="A52" s="33" t="e">
        <f ca="1">INDIRECT("Shading!"&amp;$DZ$24&amp;$EA$24+ROW(A52)-23)</f>
        <v>#REF!</v>
      </c>
      <c r="B52" s="34" t="e">
        <f ca="1">INDIRECT("Shading!"&amp;$DZ$25&amp;$EA$25+ROW(B52)-23)</f>
        <v>#REF!</v>
      </c>
      <c r="C52" s="33" t="e">
        <f ca="1">INDIRECT("Shading!"&amp;$DZ$26&amp;$EA$26+ROW(C52)-23)</f>
        <v>#REF!</v>
      </c>
      <c r="D52" s="33" t="e">
        <f ca="1">INDIRECT("Shading!"&amp;$DZ$27&amp;$EA$27+ROW(D52)-23)</f>
        <v>#REF!</v>
      </c>
      <c r="E52" s="32" t="e">
        <f ca="1">INDIRECT("Shading!"&amp;$DZ$28&amp;$EA$28+ROW(E52)-23)</f>
        <v>#REF!</v>
      </c>
      <c r="F52" s="31" t="e">
        <f ca="1">INDIRECT("Shading!"&amp;$DZ$29&amp;$EA$29+ROW(F52)-23)</f>
        <v>#REF!</v>
      </c>
      <c r="G52" s="31" t="e">
        <f ca="1">INDIRECT("Shading!"&amp;$DZ$30&amp;$EA$30+ROW(G52)-23)</f>
        <v>#REF!</v>
      </c>
      <c r="H52" s="30" t="e">
        <f ca="1">INDIRECT("Shading!"&amp;$DZ$31&amp;$EA$31+ROW(H52)-23)</f>
        <v>#REF!</v>
      </c>
      <c r="I52" s="23"/>
      <c r="J52" s="23"/>
      <c r="K52" s="24"/>
      <c r="L52" s="19"/>
      <c r="M52" s="19"/>
      <c r="N52" s="25">
        <f ca="1">IF(AND(ISNUMBER(I52),ISNUMBER(J52),ISNUMBER(K52),ISNUMBER(L52),ISNUMBER(INDIRECT("Shading!"&amp;$DZ$33&amp;$EA$33+ROW(N52)-23))),INDIRECT("Shading!"&amp;$DZ$33&amp;$EA$33+ROW(N52)-23),1)</f>
        <v>1</v>
      </c>
      <c r="O52" s="25">
        <f ca="1">IF(AND(ISNUMBER(I52),ISNUMBER(J52),ISNUMBER(K52),ISNUMBER(L52),ISNUMBER(INDIRECT("Shading!"&amp;$DZ$34&amp;$EA$34+ROW(N52)-23))),INDIRECT("Shading!"&amp;$DZ$34&amp;$EA$34+ROW(O52)-23),1)</f>
        <v>1</v>
      </c>
      <c r="P52" s="18">
        <f ca="1">IF(AND(ISNUMBER(I52),ISNUMBER(J52),ISNUMBER(K52),ISNUMBER(L52),ISNUMBER(N52)),1-(N52-BJ52)*(K52/IF(OR(E52="East",E52="West"),45,90)*(1-L52)/N52),1)</f>
        <v>1</v>
      </c>
      <c r="Q52" s="17">
        <f ca="1">IF(AND(ISNUMBER(I52),ISNUMBER(J52),ISNUMBER(K52),ISNUMBER(M52),ISNUMBER(O52)),1-(O52-CS52)*(K52/IF(OR(E52="East",E52="West"),45,90)*(1-M52)/O52),1)</f>
        <v>1</v>
      </c>
      <c r="R52" s="32" t="str">
        <f ca="1">IF(OR(P52&gt;1,Q52&gt;1),"Horizon shading ","")</f>
        <v/>
      </c>
      <c r="S52" s="29"/>
      <c r="T52" s="28"/>
      <c r="U52" s="39">
        <f>IF(AND(ISNUMBER(S52),ISNUMBER(T52)),1-0.5*(1-BT52),1)</f>
        <v>1</v>
      </c>
      <c r="V52" s="38">
        <f>IF(AND(ISNUMBER(S52),ISNUMBER(T52)),1-0.5*(1-DC52),1)</f>
        <v>1</v>
      </c>
      <c r="W52" s="215" t="str">
        <f>IF(OR(U52&gt;1,V52&gt;1),"Reveal shading ","")</f>
        <v/>
      </c>
      <c r="X52" s="23"/>
      <c r="Y52" s="23"/>
      <c r="Z52" s="19"/>
      <c r="AA52" s="19"/>
      <c r="AB52" s="25">
        <f ca="1">IF(AND(ISNUMBER(X52),ISNUMBER(Y52),ISNUMBER(Z52),ISNUMBER(INDIRECT("Shading!"&amp;$DZ$35&amp;$EA$35+ROW(N52)-23))),INDIRECT("Shading!"&amp;$DZ$35&amp;$EA$35+ROW(N52)-23),1)</f>
        <v>1</v>
      </c>
      <c r="AC52" s="25">
        <f ca="1">IF(AND(ISNUMBER(X52),ISNUMBER(Y52),ISNUMBER(AA52),ISNUMBER(INDIRECT("Shading!"&amp;$DZ$36&amp;$EA$36+ROW(N52)-23))),INDIRECT("Shading!"&amp;$DZ$36&amp;$EA$36+ROW(O52)-23),1)</f>
        <v>1</v>
      </c>
      <c r="AD52" s="18">
        <f ca="1">IF(AND(ISNUMBER(X52),ISNUMBER(Y52),ISNUMBER(Z52),ISNUMBER(AB52)),1-(AB52-CD52)/AB52*(1-Z52),1)</f>
        <v>1</v>
      </c>
      <c r="AE52" s="17">
        <f ca="1">IF(AND(ISNUMBER(X52),ISNUMBER(Y52),ISNUMBER(AA52),ISNUMBER(AC52)),1-(AC52-DM52)/AC52*(1-AA52),1)</f>
        <v>1</v>
      </c>
      <c r="AF52" s="215" t="str">
        <f ca="1">IF(OR(AD52&gt;1,AE52&gt;1),"Overhang shading ","")</f>
        <v/>
      </c>
      <c r="AG52" s="24"/>
      <c r="AH52" s="24"/>
      <c r="AI52" s="23"/>
      <c r="AJ52" s="37">
        <f>IF(AND(ISNUMBER($AI$19),ISNUMBER(AG52)),$F52*$AI$19/1000*$AG52,0)</f>
        <v>0</v>
      </c>
      <c r="AK52" s="36">
        <f>IF(AND(ISNUMBER($AI$19),ISNUMBER(AH52)),IF(ISNUMBER($AI52),$AI52,$G52)*$AI$19/1000*$AH52,0)</f>
        <v>0</v>
      </c>
      <c r="AL52" s="35">
        <f>IF(OR(AJ52&gt;0,AK52&gt;0),1-(AJ52+AK52)/H52*$AI$18,1)</f>
        <v>1</v>
      </c>
      <c r="AM52" s="215" t="str">
        <f>IF(AL52&gt;1,"Glazing bars/juliet balcony shading ","")</f>
        <v/>
      </c>
      <c r="AN52" s="19"/>
      <c r="AO52" s="19"/>
      <c r="AP52" s="18" t="str">
        <f ca="1">IF(OR(P52*U52*AD52*AL52*IF(ISNUMBER(AN52),AN52,1)&gt;=1,P52*U52*AD52*AL52*IF(ISNUMBER(AN52),AN52,1)=0),"",P52*U52*AD52*AL52*IF(ISNUMBER(AN52),AN52,1))</f>
        <v/>
      </c>
      <c r="AQ52" s="17" t="str">
        <f ca="1">IF(OR(Q52*V52*AE52*AL52*IF(ISNUMBER(AO52),AO52,1)&gt;=1,Q52*V52*AE52*AL52*IF(ISNUMBER(AO52),AO52,1)=0),"",Q52*V52*AE52*AL52*IF(ISNUMBER(AO52),AO52,1))</f>
        <v/>
      </c>
      <c r="AR52" s="16" t="str">
        <f ca="1">'Additional Shading 424'!$AP52</f>
        <v/>
      </c>
      <c r="AS52" s="16" t="str">
        <f ca="1">'Additional Shading 424'!$AQ52</f>
        <v/>
      </c>
      <c r="AZ52" s="15" t="e">
        <f ca="1">D52</f>
        <v>#REF!</v>
      </c>
      <c r="BA52" s="15" t="e">
        <f ca="1">C52</f>
        <v>#REF!</v>
      </c>
      <c r="BB52" s="14">
        <f>IF(AND(I52=0,J52=0),1,I52/J52)</f>
        <v>1</v>
      </c>
      <c r="BC52" s="14" t="e">
        <f ca="1">INT(MOD(BA52,360)/90)*90</f>
        <v>#REF!</v>
      </c>
      <c r="BD52" s="14" t="e">
        <f ca="1">IF(BC52=0,$BC$13+(1-$BC$13)/(1+$BB52^2)^$BD$13,IF(BC52=180,$BC$11+(1-$BC$11)/(1+$BB52^2)^$BD$11,$BC$12+(1-$BC$12)/(1+$BB52^2)^$BD$12))</f>
        <v>#REF!</v>
      </c>
      <c r="BE52" s="14" t="e">
        <f ca="1">IF(BC52=270,$BC$13+(1-$BC$13)/(1+$BB52^2)^$BD$13,IF(BC52=90,$BC$11+(1-$BC$11)/(1+$BB52^2)^$BD$11,$BC$12+(1-$BC$12)/(1+$BB52^2)^$BD$12))</f>
        <v>#REF!</v>
      </c>
      <c r="BF52" s="14" t="e">
        <f ca="1">BD52+1/2*(BE52-BD52)*(1-COS(2*($BA52-$BC52)*$BD$8))</f>
        <v>#REF!</v>
      </c>
      <c r="BG52" s="14" t="e">
        <f ca="1">IF(BC52=0,$BC$19*EXP($BD$19*$BB52)+1-$BC$19,IF(BC52=180,$BC$17+(1-$BC$17)/(1+$BB52^2)^$BD$17,$BC$18*EXP($BD$18*$BB52)+1-$BC$18))</f>
        <v>#REF!</v>
      </c>
      <c r="BH52" s="14" t="e">
        <f ca="1">IF(BC52=270,$BC$19*EXP($BD$19*$BB52)+1-$BC$19,IF(BC52=90,$BC$17+(1-$BC$17)/(1+$BB52^2)^$BD$17,$BC$18*EXP($BD$18*$BB52)+1-$BC$18))</f>
        <v>#REF!</v>
      </c>
      <c r="BI52" s="14" t="e">
        <f ca="1">BG52+1/2*(BH52-BG52)*(1-COS(2*($BA52-$BC52)*$BD$8))</f>
        <v>#REF!</v>
      </c>
      <c r="BJ52" s="14" t="e">
        <f ca="1">IF(OR(ISNUMBER(I52),ISNUMBER(J52)),MAX(BF52+1/2*(BI52-BF52)*(1-COS(2*$AZ52*$BD$8)),IF(SIN(RADIANS(D52))&lt;&gt;0,1-$I52/$G52/ABS(SIN(RADIANS(D52))),0)),IF(ISNUMBER(A52),1,#N/A))</f>
        <v>#N/A</v>
      </c>
      <c r="BK52" s="14"/>
      <c r="BL52" s="14" t="e">
        <f ca="1">S52/(0.5*F52+T52)</f>
        <v>#REF!</v>
      </c>
      <c r="BM52" s="14" t="e">
        <f ca="1">INT(MOD(BA52,360)/90)*90</f>
        <v>#REF!</v>
      </c>
      <c r="BN52" s="14" t="e">
        <f ca="1">IF(BM52=0,$BM$13*EXP($BN$13*$BL52)+1-$BM$13,IF(BM52=180,$BM$11*EXP($BN$11*$BL52)+1-$BM$11,$BM$12*EXP($BN$12*$BL52)+1-$BM$12))</f>
        <v>#REF!</v>
      </c>
      <c r="BO52" s="14" t="e">
        <f ca="1">IF(BM52=270,$BM$13*EXP($BN$13*$BL52)+1-$BM$13,IF(BM52=90,$BM$11*EXP($BN$11*$BL52)+1-$BM$11,$BM$12*EXP($BN$12*$BL52)+1-$BM$12))</f>
        <v>#REF!</v>
      </c>
      <c r="BP52" s="14" t="e">
        <f ca="1">BN52+1/2*(BO52-BN52)*(1-COS(2*($C52-$BM52)*$BN$8))</f>
        <v>#REF!</v>
      </c>
      <c r="BQ52" s="14" t="e">
        <f ca="1">IF(BM52=0,$BM$19*EXP($BN$19*$BL52)+1-$BM$19,IF(BM52=180,$BM$17*EXP($BN$17*$BL52)+1-$BM$17,$BM$18*EXP($BN$18*$BL52)+1-$BM$18))</f>
        <v>#REF!</v>
      </c>
      <c r="BR52" s="14" t="e">
        <f ca="1">IF(BM52=270,$BM$19*EXP($BN$19*$BL52)+1-$BM$19,IF(BM52=90,$BM$17*EXP($BN$17*$BL52)+1-$BM$17,$BM$18*EXP($BN$18*$BL52)+1-$BM$18))</f>
        <v>#REF!</v>
      </c>
      <c r="BS52" s="14" t="e">
        <f ca="1">BQ52+1/2*(BR52-BQ52)*(1-COS(2*($C52-$BM52)*$BN$8))</f>
        <v>#REF!</v>
      </c>
      <c r="BT52" s="14" t="e">
        <f ca="1">BP52+1/2*(BS52-BP52)*(1-COS(2*$AZ52*$BN$8))</f>
        <v>#REF!</v>
      </c>
      <c r="BU52" s="14"/>
      <c r="BV52" s="14" t="e">
        <f ca="1">X52/(0.5*G52+Y52)</f>
        <v>#REF!</v>
      </c>
      <c r="BW52" s="14" t="e">
        <f ca="1">INT(MOD(BA52,360)/90)*90</f>
        <v>#REF!</v>
      </c>
      <c r="BX52" s="14" t="e">
        <f ca="1">IF(BW52=0,$BW$13*EXP($BX$13*$BV52)+1-$BW$13,IF(BW52=180,$BW$11*EXP($BX$11*$BV52)+1-$BW$11,$BW$12*EXP($BX$12*$BV52)+1-$BW$12))</f>
        <v>#REF!</v>
      </c>
      <c r="BY52" s="14" t="e">
        <f ca="1">IF(BW52=270,$BW$13*EXP($BX$13*$BV52)+1-$BW$13,IF(BW52=90,$BW$11*EXP($BX$11*$BV52)+1-$BW$11,$BW$12*EXP($BX$12*$BV52)+1-$BW$12))</f>
        <v>#REF!</v>
      </c>
      <c r="BZ52" s="14" t="e">
        <f ca="1">BX52+1/2*(BY52-BX52)*(1-COS(2*($BA52-$BW52)*$BX$8))</f>
        <v>#REF!</v>
      </c>
      <c r="CA52" s="14" t="e">
        <f ca="1">MIN(1,IF(BW52=0,$BW$19*EXP($BX$19*$BV52)+1-$BW$19,IF(BW52=180,$BW$17*EXP($BX$17*$BV52)+1-$BW$17,$BW$18*EXP($BX$18*$BV52)+1-$BW$18)))</f>
        <v>#REF!</v>
      </c>
      <c r="CB52" s="14" t="e">
        <f ca="1">IF(BW52=270,$BW$19*EXP($BX$19*$BV52)+1-$BW$19,IF(BW52=90,$BW$17*EXP($BX$17*$BV52)+1-$BW$17,$BW$18*EXP($BX$18*$BV52)+1-$BW$18))</f>
        <v>#REF!</v>
      </c>
      <c r="CC52" s="14" t="e">
        <f ca="1">CA52+1/2*(CB52-CA52)*(1-COS(2*($BA52-$BW52)*$BX$8))</f>
        <v>#REF!</v>
      </c>
      <c r="CD52" s="14" t="e">
        <f ca="1">BZ52+1/2*(CC52-BZ52)*(1-COS(2*$AZ52*$BX$8))</f>
        <v>#REF!</v>
      </c>
      <c r="CI52" s="15" t="e">
        <f ca="1">D52</f>
        <v>#REF!</v>
      </c>
      <c r="CJ52" s="15" t="e">
        <f ca="1">C52</f>
        <v>#REF!</v>
      </c>
      <c r="CK52" s="14">
        <f>IF(AND(I52=0,J52=0),1,I52/J52)</f>
        <v>1</v>
      </c>
      <c r="CL52" s="14" t="e">
        <f ca="1">INT(MOD(CJ52,360)/90)*90</f>
        <v>#REF!</v>
      </c>
      <c r="CM52" s="14" t="e">
        <f ca="1">IF(CL52=0,$CL$13*EXP($CM$13*$CK52)+1-$CL$13,IF(CL52=180,$CL$11*EXP($CM$11*$CK52)+1-$CL$11,$CL$12*EXP($CM$12*$CK52)+1-$CL$12))</f>
        <v>#REF!</v>
      </c>
      <c r="CN52" s="14" t="e">
        <f ca="1">IF(CL52=270,$CL$13*EXP($CM$13*$CK52)+1-$CL$13,IF(CL52=90,$CL$11*EXP($CM$11*$CK52)+1-$CL$11,$CL$12*EXP($CM$12*$CK52)+1-$CL$12))</f>
        <v>#REF!</v>
      </c>
      <c r="CO52" s="14" t="e">
        <f ca="1">CM52+1/2*(CN52-CM52)*(1-COS(2*($CJ52-$CL52)*$CM$8))</f>
        <v>#REF!</v>
      </c>
      <c r="CP52" s="14" t="e">
        <f ca="1">IF(CL52=0,$CL$19*EXP($CM$19*$CK52)+1-$CL$19,IF(CL52=180,$CL$17*EXP($CM$17*$CK52)+1-$CL$17,$CL$18*EXP($CM$18*$CK52)+1-$CL$18))</f>
        <v>#REF!</v>
      </c>
      <c r="CQ52" s="14" t="e">
        <f ca="1">IF(CL52=270,$CL$19*EXP($CM$19*$CK52)+1-$CL$19,IF(CL52=90,$CL$17*EXP($CM$17*$CK52)+1-$CL$17,$CL$18*EXP($CM$18*$CK52)+1-$CL$18))</f>
        <v>#REF!</v>
      </c>
      <c r="CR52" s="14" t="e">
        <f ca="1">CP52+1/2*(CQ52-CP52)*(1-COS(2*($CJ52-$CL52)*$CM$8))</f>
        <v>#REF!</v>
      </c>
      <c r="CS52" s="14" t="e">
        <f ca="1">IF(OR(ISNUMBER(I52),ISNUMBER(J52)),MAX(CO52+1/2*(CR52-CO52)*(1-COS(2*$CI52*$CM$8)),IF(SIN(RADIANS(D52))&lt;&gt;0,1-$I52/$G52/ABS(SIN(RADIANS(D52))),0)),IF(ISNUMBER(A52),1,#N/A))</f>
        <v>#N/A</v>
      </c>
      <c r="CT52" s="14"/>
      <c r="CU52" s="14" t="e">
        <f ca="1">S52/(0.5*F52+T52)</f>
        <v>#REF!</v>
      </c>
      <c r="CV52" s="14" t="e">
        <f ca="1">INT(MOD(BA52,360)/90)*90</f>
        <v>#REF!</v>
      </c>
      <c r="CW52" s="14" t="e">
        <f ca="1">IF(CV52=0,$CV$13*EXP($CW$13*$CU52)+1-$CV$13,IF(CV52=180,$CV$11*EXP($CW$11*$CU52)+1-$CV$11,$CV$12*EXP($CW$12*$CU52)+1-$CV$12))</f>
        <v>#REF!</v>
      </c>
      <c r="CX52" s="14" t="e">
        <f ca="1">IF(CV52=270,$CV$13*EXP($CW$13*$CU52)+1-$CV$13,IF(CV52=90,$CV$11*EXP($CW$11*$CU52)+1-$CV$11,$CV$12*EXP($CW$12*$CU52)+1-$CV$12))</f>
        <v>#REF!</v>
      </c>
      <c r="CY52" s="14" t="e">
        <f ca="1">CW52+1/2*(CX52-CW52)*(1-COS(2*($CJ52-$CV52)*$CW$8))</f>
        <v>#REF!</v>
      </c>
      <c r="CZ52" s="14" t="e">
        <f ca="1">IF(CV52=0,$CV$19*EXP($CW$19*$CU52)+1-$CV$19,IF(CV52=180,$CV$17*EXP($CW$17*$CU52)+1-$CV$17,$CV$18*EXP($CW$18*$CU52)+1-$CV$18))</f>
        <v>#REF!</v>
      </c>
      <c r="DA52" s="14" t="e">
        <f ca="1">IF(CV52=270,$CV$19*EXP($CW$19*$CU52)+1-$CV$19,IF(CV52=90,$CV$17*EXP($CW$17*$CU52)+1-$CV$17,$CV$18*EXP($CW$18*$CU52)+1-$CV$18))</f>
        <v>#REF!</v>
      </c>
      <c r="DB52" s="14" t="e">
        <f ca="1">CZ52+1/2*(DA52-CZ52)*(1-COS(2*($CJ52-$CV52)*$CW$8))</f>
        <v>#REF!</v>
      </c>
      <c r="DC52" s="14" t="e">
        <f ca="1">IF(OR(ISNUMBER(S52),ISNUMBER(T52)),CY52+1/2*(DB52-CY52)*(1-COS(2*CI52*$CW$8)),IF(ISNUMBER(A52),1,#N/A))</f>
        <v>#N/A</v>
      </c>
      <c r="DD52" s="14"/>
      <c r="DE52" s="14" t="e">
        <f ca="1">X52/(0.5*G52+Y52)</f>
        <v>#REF!</v>
      </c>
      <c r="DF52" s="14" t="e">
        <f ca="1">INT(MOD(CJ52,360)/90)*90</f>
        <v>#REF!</v>
      </c>
      <c r="DG52" s="14" t="e">
        <f ca="1">IF(DF52=0,$DF$13*EXP($DG$13*$DE52)+1-$DF$13,IF(DF52=180,$DF$11*EXP($DG$11*$DE52)+1-$DF$11,$DF$12*EXP($DG$12*$DE52)+1-$DF$12))</f>
        <v>#REF!</v>
      </c>
      <c r="DH52" s="14" t="e">
        <f ca="1">IF(DF52=270,$DF$13*EXP($DG$13*$DE52)+1-$DF$13,IF(DF52=90,$DF$11*EXP($DG$11*$DE52)+1-$DF$11,$DF$12*EXP($DG$12*$DE52)+1-$DF$12))</f>
        <v>#REF!</v>
      </c>
      <c r="DI52" s="14" t="e">
        <f ca="1">DG52+1/2*(DH52-DG52)*(1-COS(2*($CJ52-$DF52)*$DG$8))</f>
        <v>#REF!</v>
      </c>
      <c r="DJ52" s="14" t="e">
        <f ca="1">MIN(1,IF(DF52=0,$DF$19+(1-$DF$19)/(1+$DE52^2)^$DG$19,IF(DF52=180,$DF$17+(1-$DF$17)/(1+$DE52^2)^$DG$17,$DF$18+(1-$DF$18)/(1+$DE52^2)^$DG$18)))</f>
        <v>#REF!</v>
      </c>
      <c r="DK52" s="14" t="e">
        <f ca="1">IF(DF52=270,$DF$19+(1-$DF$19)/(1+$DE52^2)^$DG$19,IF(DF52=90,$DF$17+(1-$DF$17)/(1+$DE52^2)^$DG$17,$DF$18+(1-$DF$18)/(1+$DE52^2)^$DG$18))</f>
        <v>#REF!</v>
      </c>
      <c r="DL52" s="14" t="e">
        <f ca="1">DJ52+1/2*(DK52-DJ52)*(1-COS(2*($CJ52-$DF52)*$DG$8))</f>
        <v>#REF!</v>
      </c>
      <c r="DM52" s="14" t="e">
        <f ca="1">IF(OR(ISNUMBER(X52),ISNUMBER(Y52)),DI52+1/2*(DL52-DI52)*(1-COS(2*$CI52*$DG$8)),IF(ISNUMBER(A52),1,#N/A))</f>
        <v>#N/A</v>
      </c>
    </row>
    <row r="53" spans="1:117" s="1" customFormat="1">
      <c r="A53" s="33" t="e">
        <f ca="1">INDIRECT("Shading!"&amp;$DZ$24&amp;$EA$24+ROW(A53)-23)</f>
        <v>#REF!</v>
      </c>
      <c r="B53" s="34" t="e">
        <f ca="1">INDIRECT("Shading!"&amp;$DZ$25&amp;$EA$25+ROW(B53)-23)</f>
        <v>#REF!</v>
      </c>
      <c r="C53" s="33" t="e">
        <f ca="1">INDIRECT("Shading!"&amp;$DZ$26&amp;$EA$26+ROW(C53)-23)</f>
        <v>#REF!</v>
      </c>
      <c r="D53" s="33" t="e">
        <f ca="1">INDIRECT("Shading!"&amp;$DZ$27&amp;$EA$27+ROW(D53)-23)</f>
        <v>#REF!</v>
      </c>
      <c r="E53" s="32" t="e">
        <f ca="1">INDIRECT("Shading!"&amp;$DZ$28&amp;$EA$28+ROW(E53)-23)</f>
        <v>#REF!</v>
      </c>
      <c r="F53" s="31" t="e">
        <f ca="1">INDIRECT("Shading!"&amp;$DZ$29&amp;$EA$29+ROW(F53)-23)</f>
        <v>#REF!</v>
      </c>
      <c r="G53" s="31" t="e">
        <f ca="1">INDIRECT("Shading!"&amp;$DZ$30&amp;$EA$30+ROW(G53)-23)</f>
        <v>#REF!</v>
      </c>
      <c r="H53" s="30" t="e">
        <f ca="1">INDIRECT("Shading!"&amp;$DZ$31&amp;$EA$31+ROW(H53)-23)</f>
        <v>#REF!</v>
      </c>
      <c r="I53" s="23"/>
      <c r="J53" s="23"/>
      <c r="K53" s="24"/>
      <c r="L53" s="19"/>
      <c r="M53" s="19"/>
      <c r="N53" s="25">
        <f ca="1">IF(AND(ISNUMBER(I53),ISNUMBER(J53),ISNUMBER(K53),ISNUMBER(L53),ISNUMBER(INDIRECT("Shading!"&amp;$DZ$33&amp;$EA$33+ROW(N53)-23))),INDIRECT("Shading!"&amp;$DZ$33&amp;$EA$33+ROW(N53)-23),1)</f>
        <v>1</v>
      </c>
      <c r="O53" s="25">
        <f ca="1">IF(AND(ISNUMBER(I53),ISNUMBER(J53),ISNUMBER(K53),ISNUMBER(L53),ISNUMBER(INDIRECT("Shading!"&amp;$DZ$34&amp;$EA$34+ROW(N53)-23))),INDIRECT("Shading!"&amp;$DZ$34&amp;$EA$34+ROW(O53)-23),1)</f>
        <v>1</v>
      </c>
      <c r="P53" s="18">
        <f ca="1">IF(AND(ISNUMBER(I53),ISNUMBER(J53),ISNUMBER(K53),ISNUMBER(L53),ISNUMBER(N53)),1-(N53-BJ53)*(K53/IF(OR(E53="East",E53="West"),45,90)*(1-L53)/N53),1)</f>
        <v>1</v>
      </c>
      <c r="Q53" s="17">
        <f ca="1">IF(AND(ISNUMBER(I53),ISNUMBER(J53),ISNUMBER(K53),ISNUMBER(M53),ISNUMBER(O53)),1-(O53-CS53)*(K53/IF(OR(E53="East",E53="West"),45,90)*(1-M53)/O53),1)</f>
        <v>1</v>
      </c>
      <c r="R53" s="32" t="str">
        <f ca="1">IF(OR(P53&gt;1,Q53&gt;1),"Horizon shading ","")</f>
        <v/>
      </c>
      <c r="S53" s="29"/>
      <c r="T53" s="28"/>
      <c r="U53" s="39">
        <f>IF(AND(ISNUMBER(S53),ISNUMBER(T53)),1-0.5*(1-BT53),1)</f>
        <v>1</v>
      </c>
      <c r="V53" s="38">
        <f>IF(AND(ISNUMBER(S53),ISNUMBER(T53)),1-0.5*(1-DC53),1)</f>
        <v>1</v>
      </c>
      <c r="W53" s="215" t="str">
        <f>IF(OR(U53&gt;1,V53&gt;1),"Reveal shading ","")</f>
        <v/>
      </c>
      <c r="X53" s="23"/>
      <c r="Y53" s="23"/>
      <c r="Z53" s="19"/>
      <c r="AA53" s="19"/>
      <c r="AB53" s="25">
        <f ca="1">IF(AND(ISNUMBER(X53),ISNUMBER(Y53),ISNUMBER(Z53),ISNUMBER(INDIRECT("Shading!"&amp;$DZ$35&amp;$EA$35+ROW(N53)-23))),INDIRECT("Shading!"&amp;$DZ$35&amp;$EA$35+ROW(N53)-23),1)</f>
        <v>1</v>
      </c>
      <c r="AC53" s="25">
        <f ca="1">IF(AND(ISNUMBER(X53),ISNUMBER(Y53),ISNUMBER(AA53),ISNUMBER(INDIRECT("Shading!"&amp;$DZ$36&amp;$EA$36+ROW(N53)-23))),INDIRECT("Shading!"&amp;$DZ$36&amp;$EA$36+ROW(O53)-23),1)</f>
        <v>1</v>
      </c>
      <c r="AD53" s="18">
        <f ca="1">IF(AND(ISNUMBER(X53),ISNUMBER(Y53),ISNUMBER(Z53),ISNUMBER(AB53)),1-(AB53-CD53)/AB53*(1-Z53),1)</f>
        <v>1</v>
      </c>
      <c r="AE53" s="17">
        <f ca="1">IF(AND(ISNUMBER(X53),ISNUMBER(Y53),ISNUMBER(AA53),ISNUMBER(AC53)),1-(AC53-DM53)/AC53*(1-AA53),1)</f>
        <v>1</v>
      </c>
      <c r="AF53" s="215" t="str">
        <f ca="1">IF(OR(AD53&gt;1,AE53&gt;1),"Overhang shading ","")</f>
        <v/>
      </c>
      <c r="AG53" s="24"/>
      <c r="AH53" s="24"/>
      <c r="AI53" s="23"/>
      <c r="AJ53" s="37">
        <f>IF(AND(ISNUMBER($AI$19),ISNUMBER(AG53)),$F53*$AI$19/1000*$AG53,0)</f>
        <v>0</v>
      </c>
      <c r="AK53" s="36">
        <f>IF(AND(ISNUMBER($AI$19),ISNUMBER(AH53)),IF(ISNUMBER($AI53),$AI53,$G53)*$AI$19/1000*$AH53,0)</f>
        <v>0</v>
      </c>
      <c r="AL53" s="35">
        <f>IF(OR(AJ53&gt;0,AK53&gt;0),1-(AJ53+AK53)/H53*$AI$18,1)</f>
        <v>1</v>
      </c>
      <c r="AM53" s="215" t="str">
        <f>IF(AL53&gt;1,"Glazing bars/juliet balcony shading ","")</f>
        <v/>
      </c>
      <c r="AN53" s="19"/>
      <c r="AO53" s="19"/>
      <c r="AP53" s="18" t="str">
        <f ca="1">IF(OR(P53*U53*AD53*AL53*IF(ISNUMBER(AN53),AN53,1)&gt;=1,P53*U53*AD53*AL53*IF(ISNUMBER(AN53),AN53,1)=0),"",P53*U53*AD53*AL53*IF(ISNUMBER(AN53),AN53,1))</f>
        <v/>
      </c>
      <c r="AQ53" s="17" t="str">
        <f ca="1">IF(OR(Q53*V53*AE53*AL53*IF(ISNUMBER(AO53),AO53,1)&gt;=1,Q53*V53*AE53*AL53*IF(ISNUMBER(AO53),AO53,1)=0),"",Q53*V53*AE53*AL53*IF(ISNUMBER(AO53),AO53,1))</f>
        <v/>
      </c>
      <c r="AR53" s="16" t="str">
        <f ca="1">'Additional Shading 424'!$AP53</f>
        <v/>
      </c>
      <c r="AS53" s="16" t="str">
        <f ca="1">'Additional Shading 424'!$AQ53</f>
        <v/>
      </c>
      <c r="AZ53" s="15" t="e">
        <f ca="1">D53</f>
        <v>#REF!</v>
      </c>
      <c r="BA53" s="15" t="e">
        <f ca="1">C53</f>
        <v>#REF!</v>
      </c>
      <c r="BB53" s="14">
        <f>IF(AND(I53=0,J53=0),1,I53/J53)</f>
        <v>1</v>
      </c>
      <c r="BC53" s="14" t="e">
        <f ca="1">INT(MOD(BA53,360)/90)*90</f>
        <v>#REF!</v>
      </c>
      <c r="BD53" s="14" t="e">
        <f ca="1">IF(BC53=0,$BC$13+(1-$BC$13)/(1+$BB53^2)^$BD$13,IF(BC53=180,$BC$11+(1-$BC$11)/(1+$BB53^2)^$BD$11,$BC$12+(1-$BC$12)/(1+$BB53^2)^$BD$12))</f>
        <v>#REF!</v>
      </c>
      <c r="BE53" s="14" t="e">
        <f ca="1">IF(BC53=270,$BC$13+(1-$BC$13)/(1+$BB53^2)^$BD$13,IF(BC53=90,$BC$11+(1-$BC$11)/(1+$BB53^2)^$BD$11,$BC$12+(1-$BC$12)/(1+$BB53^2)^$BD$12))</f>
        <v>#REF!</v>
      </c>
      <c r="BF53" s="14" t="e">
        <f ca="1">BD53+1/2*(BE53-BD53)*(1-COS(2*($BA53-$BC53)*$BD$8))</f>
        <v>#REF!</v>
      </c>
      <c r="BG53" s="14" t="e">
        <f ca="1">IF(BC53=0,$BC$19*EXP($BD$19*$BB53)+1-$BC$19,IF(BC53=180,$BC$17+(1-$BC$17)/(1+$BB53^2)^$BD$17,$BC$18*EXP($BD$18*$BB53)+1-$BC$18))</f>
        <v>#REF!</v>
      </c>
      <c r="BH53" s="14" t="e">
        <f ca="1">IF(BC53=270,$BC$19*EXP($BD$19*$BB53)+1-$BC$19,IF(BC53=90,$BC$17+(1-$BC$17)/(1+$BB53^2)^$BD$17,$BC$18*EXP($BD$18*$BB53)+1-$BC$18))</f>
        <v>#REF!</v>
      </c>
      <c r="BI53" s="14" t="e">
        <f ca="1">BG53+1/2*(BH53-BG53)*(1-COS(2*($BA53-$BC53)*$BD$8))</f>
        <v>#REF!</v>
      </c>
      <c r="BJ53" s="14" t="e">
        <f ca="1">IF(OR(ISNUMBER(I53),ISNUMBER(J53)),MAX(BF53+1/2*(BI53-BF53)*(1-COS(2*$AZ53*$BD$8)),IF(SIN(RADIANS(D53))&lt;&gt;0,1-$I53/$G53/ABS(SIN(RADIANS(D53))),0)),IF(ISNUMBER(A53),1,#N/A))</f>
        <v>#N/A</v>
      </c>
      <c r="BK53" s="14"/>
      <c r="BL53" s="14" t="e">
        <f ca="1">S53/(0.5*F53+T53)</f>
        <v>#REF!</v>
      </c>
      <c r="BM53" s="14" t="e">
        <f ca="1">INT(MOD(BA53,360)/90)*90</f>
        <v>#REF!</v>
      </c>
      <c r="BN53" s="14" t="e">
        <f ca="1">IF(BM53=0,$BM$13*EXP($BN$13*$BL53)+1-$BM$13,IF(BM53=180,$BM$11*EXP($BN$11*$BL53)+1-$BM$11,$BM$12*EXP($BN$12*$BL53)+1-$BM$12))</f>
        <v>#REF!</v>
      </c>
      <c r="BO53" s="14" t="e">
        <f ca="1">IF(BM53=270,$BM$13*EXP($BN$13*$BL53)+1-$BM$13,IF(BM53=90,$BM$11*EXP($BN$11*$BL53)+1-$BM$11,$BM$12*EXP($BN$12*$BL53)+1-$BM$12))</f>
        <v>#REF!</v>
      </c>
      <c r="BP53" s="14" t="e">
        <f ca="1">BN53+1/2*(BO53-BN53)*(1-COS(2*($C53-$BM53)*$BN$8))</f>
        <v>#REF!</v>
      </c>
      <c r="BQ53" s="14" t="e">
        <f ca="1">IF(BM53=0,$BM$19*EXP($BN$19*$BL53)+1-$BM$19,IF(BM53=180,$BM$17*EXP($BN$17*$BL53)+1-$BM$17,$BM$18*EXP($BN$18*$BL53)+1-$BM$18))</f>
        <v>#REF!</v>
      </c>
      <c r="BR53" s="14" t="e">
        <f ca="1">IF(BM53=270,$BM$19*EXP($BN$19*$BL53)+1-$BM$19,IF(BM53=90,$BM$17*EXP($BN$17*$BL53)+1-$BM$17,$BM$18*EXP($BN$18*$BL53)+1-$BM$18))</f>
        <v>#REF!</v>
      </c>
      <c r="BS53" s="14" t="e">
        <f ca="1">BQ53+1/2*(BR53-BQ53)*(1-COS(2*($C53-$BM53)*$BN$8))</f>
        <v>#REF!</v>
      </c>
      <c r="BT53" s="14" t="e">
        <f ca="1">BP53+1/2*(BS53-BP53)*(1-COS(2*$AZ53*$BN$8))</f>
        <v>#REF!</v>
      </c>
      <c r="BU53" s="14"/>
      <c r="BV53" s="14" t="e">
        <f ca="1">X53/(0.5*G53+Y53)</f>
        <v>#REF!</v>
      </c>
      <c r="BW53" s="14" t="e">
        <f ca="1">INT(MOD(BA53,360)/90)*90</f>
        <v>#REF!</v>
      </c>
      <c r="BX53" s="14" t="e">
        <f ca="1">IF(BW53=0,$BW$13*EXP($BX$13*$BV53)+1-$BW$13,IF(BW53=180,$BW$11*EXP($BX$11*$BV53)+1-$BW$11,$BW$12*EXP($BX$12*$BV53)+1-$BW$12))</f>
        <v>#REF!</v>
      </c>
      <c r="BY53" s="14" t="e">
        <f ca="1">IF(BW53=270,$BW$13*EXP($BX$13*$BV53)+1-$BW$13,IF(BW53=90,$BW$11*EXP($BX$11*$BV53)+1-$BW$11,$BW$12*EXP($BX$12*$BV53)+1-$BW$12))</f>
        <v>#REF!</v>
      </c>
      <c r="BZ53" s="14" t="e">
        <f ca="1">BX53+1/2*(BY53-BX53)*(1-COS(2*($BA53-$BW53)*$BX$8))</f>
        <v>#REF!</v>
      </c>
      <c r="CA53" s="14" t="e">
        <f ca="1">MIN(1,IF(BW53=0,$BW$19*EXP($BX$19*$BV53)+1-$BW$19,IF(BW53=180,$BW$17*EXP($BX$17*$BV53)+1-$BW$17,$BW$18*EXP($BX$18*$BV53)+1-$BW$18)))</f>
        <v>#REF!</v>
      </c>
      <c r="CB53" s="14" t="e">
        <f ca="1">IF(BW53=270,$BW$19*EXP($BX$19*$BV53)+1-$BW$19,IF(BW53=90,$BW$17*EXP($BX$17*$BV53)+1-$BW$17,$BW$18*EXP($BX$18*$BV53)+1-$BW$18))</f>
        <v>#REF!</v>
      </c>
      <c r="CC53" s="14" t="e">
        <f ca="1">CA53+1/2*(CB53-CA53)*(1-COS(2*($BA53-$BW53)*$BX$8))</f>
        <v>#REF!</v>
      </c>
      <c r="CD53" s="14" t="e">
        <f ca="1">BZ53+1/2*(CC53-BZ53)*(1-COS(2*$AZ53*$BX$8))</f>
        <v>#REF!</v>
      </c>
      <c r="CI53" s="15" t="e">
        <f ca="1">D53</f>
        <v>#REF!</v>
      </c>
      <c r="CJ53" s="15" t="e">
        <f ca="1">C53</f>
        <v>#REF!</v>
      </c>
      <c r="CK53" s="14">
        <f>IF(AND(I53=0,J53=0),1,I53/J53)</f>
        <v>1</v>
      </c>
      <c r="CL53" s="14" t="e">
        <f ca="1">INT(MOD(CJ53,360)/90)*90</f>
        <v>#REF!</v>
      </c>
      <c r="CM53" s="14" t="e">
        <f ca="1">IF(CL53=0,$CL$13*EXP($CM$13*$CK53)+1-$CL$13,IF(CL53=180,$CL$11*EXP($CM$11*$CK53)+1-$CL$11,$CL$12*EXP($CM$12*$CK53)+1-$CL$12))</f>
        <v>#REF!</v>
      </c>
      <c r="CN53" s="14" t="e">
        <f ca="1">IF(CL53=270,$CL$13*EXP($CM$13*$CK53)+1-$CL$13,IF(CL53=90,$CL$11*EXP($CM$11*$CK53)+1-$CL$11,$CL$12*EXP($CM$12*$CK53)+1-$CL$12))</f>
        <v>#REF!</v>
      </c>
      <c r="CO53" s="14" t="e">
        <f ca="1">CM53+1/2*(CN53-CM53)*(1-COS(2*($CJ53-$CL53)*$CM$8))</f>
        <v>#REF!</v>
      </c>
      <c r="CP53" s="14" t="e">
        <f ca="1">IF(CL53=0,$CL$19*EXP($CM$19*$CK53)+1-$CL$19,IF(CL53=180,$CL$17*EXP($CM$17*$CK53)+1-$CL$17,$CL$18*EXP($CM$18*$CK53)+1-$CL$18))</f>
        <v>#REF!</v>
      </c>
      <c r="CQ53" s="14" t="e">
        <f ca="1">IF(CL53=270,$CL$19*EXP($CM$19*$CK53)+1-$CL$19,IF(CL53=90,$CL$17*EXP($CM$17*$CK53)+1-$CL$17,$CL$18*EXP($CM$18*$CK53)+1-$CL$18))</f>
        <v>#REF!</v>
      </c>
      <c r="CR53" s="14" t="e">
        <f ca="1">CP53+1/2*(CQ53-CP53)*(1-COS(2*($CJ53-$CL53)*$CM$8))</f>
        <v>#REF!</v>
      </c>
      <c r="CS53" s="14" t="e">
        <f ca="1">IF(OR(ISNUMBER(I53),ISNUMBER(J53)),MAX(CO53+1/2*(CR53-CO53)*(1-COS(2*$CI53*$CM$8)),IF(SIN(RADIANS(D53))&lt;&gt;0,1-$I53/$G53/ABS(SIN(RADIANS(D53))),0)),IF(ISNUMBER(A53),1,#N/A))</f>
        <v>#N/A</v>
      </c>
      <c r="CT53" s="14"/>
      <c r="CU53" s="14" t="e">
        <f ca="1">S53/(0.5*F53+T53)</f>
        <v>#REF!</v>
      </c>
      <c r="CV53" s="14" t="e">
        <f ca="1">INT(MOD(BA53,360)/90)*90</f>
        <v>#REF!</v>
      </c>
      <c r="CW53" s="14" t="e">
        <f ca="1">IF(CV53=0,$CV$13*EXP($CW$13*$CU53)+1-$CV$13,IF(CV53=180,$CV$11*EXP($CW$11*$CU53)+1-$CV$11,$CV$12*EXP($CW$12*$CU53)+1-$CV$12))</f>
        <v>#REF!</v>
      </c>
      <c r="CX53" s="14" t="e">
        <f ca="1">IF(CV53=270,$CV$13*EXP($CW$13*$CU53)+1-$CV$13,IF(CV53=90,$CV$11*EXP($CW$11*$CU53)+1-$CV$11,$CV$12*EXP($CW$12*$CU53)+1-$CV$12))</f>
        <v>#REF!</v>
      </c>
      <c r="CY53" s="14" t="e">
        <f ca="1">CW53+1/2*(CX53-CW53)*(1-COS(2*($CJ53-$CV53)*$CW$8))</f>
        <v>#REF!</v>
      </c>
      <c r="CZ53" s="14" t="e">
        <f ca="1">IF(CV53=0,$CV$19*EXP($CW$19*$CU53)+1-$CV$19,IF(CV53=180,$CV$17*EXP($CW$17*$CU53)+1-$CV$17,$CV$18*EXP($CW$18*$CU53)+1-$CV$18))</f>
        <v>#REF!</v>
      </c>
      <c r="DA53" s="14" t="e">
        <f ca="1">IF(CV53=270,$CV$19*EXP($CW$19*$CU53)+1-$CV$19,IF(CV53=90,$CV$17*EXP($CW$17*$CU53)+1-$CV$17,$CV$18*EXP($CW$18*$CU53)+1-$CV$18))</f>
        <v>#REF!</v>
      </c>
      <c r="DB53" s="14" t="e">
        <f ca="1">CZ53+1/2*(DA53-CZ53)*(1-COS(2*($CJ53-$CV53)*$CW$8))</f>
        <v>#REF!</v>
      </c>
      <c r="DC53" s="14" t="e">
        <f ca="1">IF(OR(ISNUMBER(S53),ISNUMBER(T53)),CY53+1/2*(DB53-CY53)*(1-COS(2*CI53*$CW$8)),IF(ISNUMBER(A53),1,#N/A))</f>
        <v>#N/A</v>
      </c>
      <c r="DD53" s="14"/>
      <c r="DE53" s="14" t="e">
        <f ca="1">X53/(0.5*G53+Y53)</f>
        <v>#REF!</v>
      </c>
      <c r="DF53" s="14" t="e">
        <f ca="1">INT(MOD(CJ53,360)/90)*90</f>
        <v>#REF!</v>
      </c>
      <c r="DG53" s="14" t="e">
        <f ca="1">IF(DF53=0,$DF$13*EXP($DG$13*$DE53)+1-$DF$13,IF(DF53=180,$DF$11*EXP($DG$11*$DE53)+1-$DF$11,$DF$12*EXP($DG$12*$DE53)+1-$DF$12))</f>
        <v>#REF!</v>
      </c>
      <c r="DH53" s="14" t="e">
        <f ca="1">IF(DF53=270,$DF$13*EXP($DG$13*$DE53)+1-$DF$13,IF(DF53=90,$DF$11*EXP($DG$11*$DE53)+1-$DF$11,$DF$12*EXP($DG$12*$DE53)+1-$DF$12))</f>
        <v>#REF!</v>
      </c>
      <c r="DI53" s="14" t="e">
        <f ca="1">DG53+1/2*(DH53-DG53)*(1-COS(2*($CJ53-$DF53)*$DG$8))</f>
        <v>#REF!</v>
      </c>
      <c r="DJ53" s="14" t="e">
        <f ca="1">MIN(1,IF(DF53=0,$DF$19+(1-$DF$19)/(1+$DE53^2)^$DG$19,IF(DF53=180,$DF$17+(1-$DF$17)/(1+$DE53^2)^$DG$17,$DF$18+(1-$DF$18)/(1+$DE53^2)^$DG$18)))</f>
        <v>#REF!</v>
      </c>
      <c r="DK53" s="14" t="e">
        <f ca="1">IF(DF53=270,$DF$19+(1-$DF$19)/(1+$DE53^2)^$DG$19,IF(DF53=90,$DF$17+(1-$DF$17)/(1+$DE53^2)^$DG$17,$DF$18+(1-$DF$18)/(1+$DE53^2)^$DG$18))</f>
        <v>#REF!</v>
      </c>
      <c r="DL53" s="14" t="e">
        <f ca="1">DJ53+1/2*(DK53-DJ53)*(1-COS(2*($CJ53-$DF53)*$DG$8))</f>
        <v>#REF!</v>
      </c>
      <c r="DM53" s="14" t="e">
        <f ca="1">IF(OR(ISNUMBER(X53),ISNUMBER(Y53)),DI53+1/2*(DL53-DI53)*(1-COS(2*$CI53*$DG$8)),IF(ISNUMBER(A53),1,#N/A))</f>
        <v>#N/A</v>
      </c>
    </row>
    <row r="54" spans="1:117" s="1" customFormat="1">
      <c r="A54" s="33" t="e">
        <f ca="1">INDIRECT("Shading!"&amp;$DZ$24&amp;$EA$24+ROW(A54)-23)</f>
        <v>#REF!</v>
      </c>
      <c r="B54" s="34" t="e">
        <f ca="1">INDIRECT("Shading!"&amp;$DZ$25&amp;$EA$25+ROW(B54)-23)</f>
        <v>#REF!</v>
      </c>
      <c r="C54" s="33" t="e">
        <f ca="1">INDIRECT("Shading!"&amp;$DZ$26&amp;$EA$26+ROW(C54)-23)</f>
        <v>#REF!</v>
      </c>
      <c r="D54" s="33" t="e">
        <f ca="1">INDIRECT("Shading!"&amp;$DZ$27&amp;$EA$27+ROW(D54)-23)</f>
        <v>#REF!</v>
      </c>
      <c r="E54" s="32" t="e">
        <f ca="1">INDIRECT("Shading!"&amp;$DZ$28&amp;$EA$28+ROW(E54)-23)</f>
        <v>#REF!</v>
      </c>
      <c r="F54" s="31" t="e">
        <f ca="1">INDIRECT("Shading!"&amp;$DZ$29&amp;$EA$29+ROW(F54)-23)</f>
        <v>#REF!</v>
      </c>
      <c r="G54" s="31" t="e">
        <f ca="1">INDIRECT("Shading!"&amp;$DZ$30&amp;$EA$30+ROW(G54)-23)</f>
        <v>#REF!</v>
      </c>
      <c r="H54" s="30" t="e">
        <f ca="1">INDIRECT("Shading!"&amp;$DZ$31&amp;$EA$31+ROW(H54)-23)</f>
        <v>#REF!</v>
      </c>
      <c r="I54" s="23"/>
      <c r="J54" s="23"/>
      <c r="K54" s="24"/>
      <c r="L54" s="19"/>
      <c r="M54" s="19"/>
      <c r="N54" s="25">
        <f ca="1">IF(AND(ISNUMBER(I54),ISNUMBER(J54),ISNUMBER(K54),ISNUMBER(L54),ISNUMBER(INDIRECT("Shading!"&amp;$DZ$33&amp;$EA$33+ROW(N54)-23))),INDIRECT("Shading!"&amp;$DZ$33&amp;$EA$33+ROW(N54)-23),1)</f>
        <v>1</v>
      </c>
      <c r="O54" s="25">
        <f ca="1">IF(AND(ISNUMBER(I54),ISNUMBER(J54),ISNUMBER(K54),ISNUMBER(L54),ISNUMBER(INDIRECT("Shading!"&amp;$DZ$34&amp;$EA$34+ROW(N54)-23))),INDIRECT("Shading!"&amp;$DZ$34&amp;$EA$34+ROW(O54)-23),1)</f>
        <v>1</v>
      </c>
      <c r="P54" s="18">
        <f ca="1">IF(AND(ISNUMBER(I54),ISNUMBER(J54),ISNUMBER(K54),ISNUMBER(L54),ISNUMBER(N54)),1-(N54-BJ54)*(K54/IF(OR(E54="East",E54="West"),45,90)*(1-L54)/N54),1)</f>
        <v>1</v>
      </c>
      <c r="Q54" s="17">
        <f ca="1">IF(AND(ISNUMBER(I54),ISNUMBER(J54),ISNUMBER(K54),ISNUMBER(M54),ISNUMBER(O54)),1-(O54-CS54)*(K54/IF(OR(E54="East",E54="West"),45,90)*(1-M54)/O54),1)</f>
        <v>1</v>
      </c>
      <c r="R54" s="32" t="str">
        <f ca="1">IF(OR(P54&gt;1,Q54&gt;1),"Horizon shading ","")</f>
        <v/>
      </c>
      <c r="S54" s="29"/>
      <c r="T54" s="28"/>
      <c r="U54" s="39">
        <f>IF(AND(ISNUMBER(S54),ISNUMBER(T54)),1-0.5*(1-BT54),1)</f>
        <v>1</v>
      </c>
      <c r="V54" s="38">
        <f>IF(AND(ISNUMBER(S54),ISNUMBER(T54)),1-0.5*(1-DC54),1)</f>
        <v>1</v>
      </c>
      <c r="W54" s="215" t="str">
        <f>IF(OR(U54&gt;1,V54&gt;1),"Reveal shading ","")</f>
        <v/>
      </c>
      <c r="X54" s="23"/>
      <c r="Y54" s="23"/>
      <c r="Z54" s="19"/>
      <c r="AA54" s="19"/>
      <c r="AB54" s="25">
        <f ca="1">IF(AND(ISNUMBER(X54),ISNUMBER(Y54),ISNUMBER(Z54),ISNUMBER(INDIRECT("Shading!"&amp;$DZ$35&amp;$EA$35+ROW(N54)-23))),INDIRECT("Shading!"&amp;$DZ$35&amp;$EA$35+ROW(N54)-23),1)</f>
        <v>1</v>
      </c>
      <c r="AC54" s="25">
        <f ca="1">IF(AND(ISNUMBER(X54),ISNUMBER(Y54),ISNUMBER(AA54),ISNUMBER(INDIRECT("Shading!"&amp;$DZ$36&amp;$EA$36+ROW(N54)-23))),INDIRECT("Shading!"&amp;$DZ$36&amp;$EA$36+ROW(O54)-23),1)</f>
        <v>1</v>
      </c>
      <c r="AD54" s="18">
        <f ca="1">IF(AND(ISNUMBER(X54),ISNUMBER(Y54),ISNUMBER(Z54),ISNUMBER(AB54)),1-(AB54-CD54)/AB54*(1-Z54),1)</f>
        <v>1</v>
      </c>
      <c r="AE54" s="17">
        <f ca="1">IF(AND(ISNUMBER(X54),ISNUMBER(Y54),ISNUMBER(AA54),ISNUMBER(AC54)),1-(AC54-DM54)/AC54*(1-AA54),1)</f>
        <v>1</v>
      </c>
      <c r="AF54" s="215" t="str">
        <f ca="1">IF(OR(AD54&gt;1,AE54&gt;1),"Overhang shading ","")</f>
        <v/>
      </c>
      <c r="AG54" s="24"/>
      <c r="AH54" s="24"/>
      <c r="AI54" s="23"/>
      <c r="AJ54" s="37">
        <f>IF(AND(ISNUMBER($AI$19),ISNUMBER(AG54)),$F54*$AI$19/1000*$AG54,0)</f>
        <v>0</v>
      </c>
      <c r="AK54" s="36">
        <f>IF(AND(ISNUMBER($AI$19),ISNUMBER(AH54)),IF(ISNUMBER($AI54),$AI54,$G54)*$AI$19/1000*$AH54,0)</f>
        <v>0</v>
      </c>
      <c r="AL54" s="35">
        <f>IF(OR(AJ54&gt;0,AK54&gt;0),1-(AJ54+AK54)/H54*$AI$18,1)</f>
        <v>1</v>
      </c>
      <c r="AM54" s="215" t="str">
        <f>IF(AL54&gt;1,"Glazing bars/juliet balcony shading ","")</f>
        <v/>
      </c>
      <c r="AN54" s="19"/>
      <c r="AO54" s="19"/>
      <c r="AP54" s="18" t="str">
        <f ca="1">IF(OR(P54*U54*AD54*AL54*IF(ISNUMBER(AN54),AN54,1)&gt;=1,P54*U54*AD54*AL54*IF(ISNUMBER(AN54),AN54,1)=0),"",P54*U54*AD54*AL54*IF(ISNUMBER(AN54),AN54,1))</f>
        <v/>
      </c>
      <c r="AQ54" s="17" t="str">
        <f ca="1">IF(OR(Q54*V54*AE54*AL54*IF(ISNUMBER(AO54),AO54,1)&gt;=1,Q54*V54*AE54*AL54*IF(ISNUMBER(AO54),AO54,1)=0),"",Q54*V54*AE54*AL54*IF(ISNUMBER(AO54),AO54,1))</f>
        <v/>
      </c>
      <c r="AR54" s="16" t="str">
        <f ca="1">'Additional Shading 424'!$AP54</f>
        <v/>
      </c>
      <c r="AS54" s="16" t="str">
        <f ca="1">'Additional Shading 424'!$AQ54</f>
        <v/>
      </c>
      <c r="AZ54" s="15" t="e">
        <f ca="1">D54</f>
        <v>#REF!</v>
      </c>
      <c r="BA54" s="15" t="e">
        <f ca="1">C54</f>
        <v>#REF!</v>
      </c>
      <c r="BB54" s="14">
        <f>IF(AND(I54=0,J54=0),1,I54/J54)</f>
        <v>1</v>
      </c>
      <c r="BC54" s="14" t="e">
        <f ca="1">INT(MOD(BA54,360)/90)*90</f>
        <v>#REF!</v>
      </c>
      <c r="BD54" s="14" t="e">
        <f ca="1">IF(BC54=0,$BC$13+(1-$BC$13)/(1+$BB54^2)^$BD$13,IF(BC54=180,$BC$11+(1-$BC$11)/(1+$BB54^2)^$BD$11,$BC$12+(1-$BC$12)/(1+$BB54^2)^$BD$12))</f>
        <v>#REF!</v>
      </c>
      <c r="BE54" s="14" t="e">
        <f ca="1">IF(BC54=270,$BC$13+(1-$BC$13)/(1+$BB54^2)^$BD$13,IF(BC54=90,$BC$11+(1-$BC$11)/(1+$BB54^2)^$BD$11,$BC$12+(1-$BC$12)/(1+$BB54^2)^$BD$12))</f>
        <v>#REF!</v>
      </c>
      <c r="BF54" s="14" t="e">
        <f ca="1">BD54+1/2*(BE54-BD54)*(1-COS(2*($BA54-$BC54)*$BD$8))</f>
        <v>#REF!</v>
      </c>
      <c r="BG54" s="14" t="e">
        <f ca="1">IF(BC54=0,$BC$19*EXP($BD$19*$BB54)+1-$BC$19,IF(BC54=180,$BC$17+(1-$BC$17)/(1+$BB54^2)^$BD$17,$BC$18*EXP($BD$18*$BB54)+1-$BC$18))</f>
        <v>#REF!</v>
      </c>
      <c r="BH54" s="14" t="e">
        <f ca="1">IF(BC54=270,$BC$19*EXP($BD$19*$BB54)+1-$BC$19,IF(BC54=90,$BC$17+(1-$BC$17)/(1+$BB54^2)^$BD$17,$BC$18*EXP($BD$18*$BB54)+1-$BC$18))</f>
        <v>#REF!</v>
      </c>
      <c r="BI54" s="14" t="e">
        <f ca="1">BG54+1/2*(BH54-BG54)*(1-COS(2*($BA54-$BC54)*$BD$8))</f>
        <v>#REF!</v>
      </c>
      <c r="BJ54" s="14" t="e">
        <f ca="1">IF(OR(ISNUMBER(I54),ISNUMBER(J54)),MAX(BF54+1/2*(BI54-BF54)*(1-COS(2*$AZ54*$BD$8)),IF(SIN(RADIANS(D54))&lt;&gt;0,1-$I54/$G54/ABS(SIN(RADIANS(D54))),0)),IF(ISNUMBER(A54),1,#N/A))</f>
        <v>#N/A</v>
      </c>
      <c r="BK54" s="14"/>
      <c r="BL54" s="14" t="e">
        <f ca="1">S54/(0.5*F54+T54)</f>
        <v>#REF!</v>
      </c>
      <c r="BM54" s="14" t="e">
        <f ca="1">INT(MOD(BA54,360)/90)*90</f>
        <v>#REF!</v>
      </c>
      <c r="BN54" s="14" t="e">
        <f ca="1">IF(BM54=0,$BM$13*EXP($BN$13*$BL54)+1-$BM$13,IF(BM54=180,$BM$11*EXP($BN$11*$BL54)+1-$BM$11,$BM$12*EXP($BN$12*$BL54)+1-$BM$12))</f>
        <v>#REF!</v>
      </c>
      <c r="BO54" s="14" t="e">
        <f ca="1">IF(BM54=270,$BM$13*EXP($BN$13*$BL54)+1-$BM$13,IF(BM54=90,$BM$11*EXP($BN$11*$BL54)+1-$BM$11,$BM$12*EXP($BN$12*$BL54)+1-$BM$12))</f>
        <v>#REF!</v>
      </c>
      <c r="BP54" s="14" t="e">
        <f ca="1">BN54+1/2*(BO54-BN54)*(1-COS(2*($C54-$BM54)*$BN$8))</f>
        <v>#REF!</v>
      </c>
      <c r="BQ54" s="14" t="e">
        <f ca="1">IF(BM54=0,$BM$19*EXP($BN$19*$BL54)+1-$BM$19,IF(BM54=180,$BM$17*EXP($BN$17*$BL54)+1-$BM$17,$BM$18*EXP($BN$18*$BL54)+1-$BM$18))</f>
        <v>#REF!</v>
      </c>
      <c r="BR54" s="14" t="e">
        <f ca="1">IF(BM54=270,$BM$19*EXP($BN$19*$BL54)+1-$BM$19,IF(BM54=90,$BM$17*EXP($BN$17*$BL54)+1-$BM$17,$BM$18*EXP($BN$18*$BL54)+1-$BM$18))</f>
        <v>#REF!</v>
      </c>
      <c r="BS54" s="14" t="e">
        <f ca="1">BQ54+1/2*(BR54-BQ54)*(1-COS(2*($C54-$BM54)*$BN$8))</f>
        <v>#REF!</v>
      </c>
      <c r="BT54" s="14" t="e">
        <f ca="1">BP54+1/2*(BS54-BP54)*(1-COS(2*$AZ54*$BN$8))</f>
        <v>#REF!</v>
      </c>
      <c r="BU54" s="14"/>
      <c r="BV54" s="14" t="e">
        <f ca="1">X54/(0.5*G54+Y54)</f>
        <v>#REF!</v>
      </c>
      <c r="BW54" s="14" t="e">
        <f ca="1">INT(MOD(BA54,360)/90)*90</f>
        <v>#REF!</v>
      </c>
      <c r="BX54" s="14" t="e">
        <f ca="1">IF(BW54=0,$BW$13*EXP($BX$13*$BV54)+1-$BW$13,IF(BW54=180,$BW$11*EXP($BX$11*$BV54)+1-$BW$11,$BW$12*EXP($BX$12*$BV54)+1-$BW$12))</f>
        <v>#REF!</v>
      </c>
      <c r="BY54" s="14" t="e">
        <f ca="1">IF(BW54=270,$BW$13*EXP($BX$13*$BV54)+1-$BW$13,IF(BW54=90,$BW$11*EXP($BX$11*$BV54)+1-$BW$11,$BW$12*EXP($BX$12*$BV54)+1-$BW$12))</f>
        <v>#REF!</v>
      </c>
      <c r="BZ54" s="14" t="e">
        <f ca="1">BX54+1/2*(BY54-BX54)*(1-COS(2*($BA54-$BW54)*$BX$8))</f>
        <v>#REF!</v>
      </c>
      <c r="CA54" s="14" t="e">
        <f ca="1">MIN(1,IF(BW54=0,$BW$19*EXP($BX$19*$BV54)+1-$BW$19,IF(BW54=180,$BW$17*EXP($BX$17*$BV54)+1-$BW$17,$BW$18*EXP($BX$18*$BV54)+1-$BW$18)))</f>
        <v>#REF!</v>
      </c>
      <c r="CB54" s="14" t="e">
        <f ca="1">IF(BW54=270,$BW$19*EXP($BX$19*$BV54)+1-$BW$19,IF(BW54=90,$BW$17*EXP($BX$17*$BV54)+1-$BW$17,$BW$18*EXP($BX$18*$BV54)+1-$BW$18))</f>
        <v>#REF!</v>
      </c>
      <c r="CC54" s="14" t="e">
        <f ca="1">CA54+1/2*(CB54-CA54)*(1-COS(2*($BA54-$BW54)*$BX$8))</f>
        <v>#REF!</v>
      </c>
      <c r="CD54" s="14" t="e">
        <f ca="1">BZ54+1/2*(CC54-BZ54)*(1-COS(2*$AZ54*$BX$8))</f>
        <v>#REF!</v>
      </c>
      <c r="CI54" s="15" t="e">
        <f ca="1">D54</f>
        <v>#REF!</v>
      </c>
      <c r="CJ54" s="15" t="e">
        <f ca="1">C54</f>
        <v>#REF!</v>
      </c>
      <c r="CK54" s="14">
        <f>IF(AND(I54=0,J54=0),1,I54/J54)</f>
        <v>1</v>
      </c>
      <c r="CL54" s="14" t="e">
        <f ca="1">INT(MOD(CJ54,360)/90)*90</f>
        <v>#REF!</v>
      </c>
      <c r="CM54" s="14" t="e">
        <f ca="1">IF(CL54=0,$CL$13*EXP($CM$13*$CK54)+1-$CL$13,IF(CL54=180,$CL$11*EXP($CM$11*$CK54)+1-$CL$11,$CL$12*EXP($CM$12*$CK54)+1-$CL$12))</f>
        <v>#REF!</v>
      </c>
      <c r="CN54" s="14" t="e">
        <f ca="1">IF(CL54=270,$CL$13*EXP($CM$13*$CK54)+1-$CL$13,IF(CL54=90,$CL$11*EXP($CM$11*$CK54)+1-$CL$11,$CL$12*EXP($CM$12*$CK54)+1-$CL$12))</f>
        <v>#REF!</v>
      </c>
      <c r="CO54" s="14" t="e">
        <f ca="1">CM54+1/2*(CN54-CM54)*(1-COS(2*($CJ54-$CL54)*$CM$8))</f>
        <v>#REF!</v>
      </c>
      <c r="CP54" s="14" t="e">
        <f ca="1">IF(CL54=0,$CL$19*EXP($CM$19*$CK54)+1-$CL$19,IF(CL54=180,$CL$17*EXP($CM$17*$CK54)+1-$CL$17,$CL$18*EXP($CM$18*$CK54)+1-$CL$18))</f>
        <v>#REF!</v>
      </c>
      <c r="CQ54" s="14" t="e">
        <f ca="1">IF(CL54=270,$CL$19*EXP($CM$19*$CK54)+1-$CL$19,IF(CL54=90,$CL$17*EXP($CM$17*$CK54)+1-$CL$17,$CL$18*EXP($CM$18*$CK54)+1-$CL$18))</f>
        <v>#REF!</v>
      </c>
      <c r="CR54" s="14" t="e">
        <f ca="1">CP54+1/2*(CQ54-CP54)*(1-COS(2*($CJ54-$CL54)*$CM$8))</f>
        <v>#REF!</v>
      </c>
      <c r="CS54" s="14" t="e">
        <f ca="1">IF(OR(ISNUMBER(I54),ISNUMBER(J54)),MAX(CO54+1/2*(CR54-CO54)*(1-COS(2*$CI54*$CM$8)),IF(SIN(RADIANS(D54))&lt;&gt;0,1-$I54/$G54/ABS(SIN(RADIANS(D54))),0)),IF(ISNUMBER(A54),1,#N/A))</f>
        <v>#N/A</v>
      </c>
      <c r="CT54" s="14"/>
      <c r="CU54" s="14" t="e">
        <f ca="1">S54/(0.5*F54+T54)</f>
        <v>#REF!</v>
      </c>
      <c r="CV54" s="14" t="e">
        <f ca="1">INT(MOD(BA54,360)/90)*90</f>
        <v>#REF!</v>
      </c>
      <c r="CW54" s="14" t="e">
        <f ca="1">IF(CV54=0,$CV$13*EXP($CW$13*$CU54)+1-$CV$13,IF(CV54=180,$CV$11*EXP($CW$11*$CU54)+1-$CV$11,$CV$12*EXP($CW$12*$CU54)+1-$CV$12))</f>
        <v>#REF!</v>
      </c>
      <c r="CX54" s="14" t="e">
        <f ca="1">IF(CV54=270,$CV$13*EXP($CW$13*$CU54)+1-$CV$13,IF(CV54=90,$CV$11*EXP($CW$11*$CU54)+1-$CV$11,$CV$12*EXP($CW$12*$CU54)+1-$CV$12))</f>
        <v>#REF!</v>
      </c>
      <c r="CY54" s="14" t="e">
        <f ca="1">CW54+1/2*(CX54-CW54)*(1-COS(2*($CJ54-$CV54)*$CW$8))</f>
        <v>#REF!</v>
      </c>
      <c r="CZ54" s="14" t="e">
        <f ca="1">IF(CV54=0,$CV$19*EXP($CW$19*$CU54)+1-$CV$19,IF(CV54=180,$CV$17*EXP($CW$17*$CU54)+1-$CV$17,$CV$18*EXP($CW$18*$CU54)+1-$CV$18))</f>
        <v>#REF!</v>
      </c>
      <c r="DA54" s="14" t="e">
        <f ca="1">IF(CV54=270,$CV$19*EXP($CW$19*$CU54)+1-$CV$19,IF(CV54=90,$CV$17*EXP($CW$17*$CU54)+1-$CV$17,$CV$18*EXP($CW$18*$CU54)+1-$CV$18))</f>
        <v>#REF!</v>
      </c>
      <c r="DB54" s="14" t="e">
        <f ca="1">CZ54+1/2*(DA54-CZ54)*(1-COS(2*($CJ54-$CV54)*$CW$8))</f>
        <v>#REF!</v>
      </c>
      <c r="DC54" s="14" t="e">
        <f ca="1">IF(OR(ISNUMBER(S54),ISNUMBER(T54)),CY54+1/2*(DB54-CY54)*(1-COS(2*CI54*$CW$8)),IF(ISNUMBER(A54),1,#N/A))</f>
        <v>#N/A</v>
      </c>
      <c r="DD54" s="14"/>
      <c r="DE54" s="14" t="e">
        <f ca="1">X54/(0.5*G54+Y54)</f>
        <v>#REF!</v>
      </c>
      <c r="DF54" s="14" t="e">
        <f ca="1">INT(MOD(CJ54,360)/90)*90</f>
        <v>#REF!</v>
      </c>
      <c r="DG54" s="14" t="e">
        <f ca="1">IF(DF54=0,$DF$13*EXP($DG$13*$DE54)+1-$DF$13,IF(DF54=180,$DF$11*EXP($DG$11*$DE54)+1-$DF$11,$DF$12*EXP($DG$12*$DE54)+1-$DF$12))</f>
        <v>#REF!</v>
      </c>
      <c r="DH54" s="14" t="e">
        <f ca="1">IF(DF54=270,$DF$13*EXP($DG$13*$DE54)+1-$DF$13,IF(DF54=90,$DF$11*EXP($DG$11*$DE54)+1-$DF$11,$DF$12*EXP($DG$12*$DE54)+1-$DF$12))</f>
        <v>#REF!</v>
      </c>
      <c r="DI54" s="14" t="e">
        <f ca="1">DG54+1/2*(DH54-DG54)*(1-COS(2*($CJ54-$DF54)*$DG$8))</f>
        <v>#REF!</v>
      </c>
      <c r="DJ54" s="14" t="e">
        <f ca="1">MIN(1,IF(DF54=0,$DF$19+(1-$DF$19)/(1+$DE54^2)^$DG$19,IF(DF54=180,$DF$17+(1-$DF$17)/(1+$DE54^2)^$DG$17,$DF$18+(1-$DF$18)/(1+$DE54^2)^$DG$18)))</f>
        <v>#REF!</v>
      </c>
      <c r="DK54" s="14" t="e">
        <f ca="1">IF(DF54=270,$DF$19+(1-$DF$19)/(1+$DE54^2)^$DG$19,IF(DF54=90,$DF$17+(1-$DF$17)/(1+$DE54^2)^$DG$17,$DF$18+(1-$DF$18)/(1+$DE54^2)^$DG$18))</f>
        <v>#REF!</v>
      </c>
      <c r="DL54" s="14" t="e">
        <f ca="1">DJ54+1/2*(DK54-DJ54)*(1-COS(2*($CJ54-$DF54)*$DG$8))</f>
        <v>#REF!</v>
      </c>
      <c r="DM54" s="14" t="e">
        <f ca="1">IF(OR(ISNUMBER(X54),ISNUMBER(Y54)),DI54+1/2*(DL54-DI54)*(1-COS(2*$CI54*$DG$8)),IF(ISNUMBER(A54),1,#N/A))</f>
        <v>#N/A</v>
      </c>
    </row>
    <row r="55" spans="1:117" s="1" customFormat="1">
      <c r="A55" s="33" t="e">
        <f ca="1">INDIRECT("Shading!"&amp;$DZ$24&amp;$EA$24+ROW(A55)-23)</f>
        <v>#REF!</v>
      </c>
      <c r="B55" s="34" t="e">
        <f ca="1">INDIRECT("Shading!"&amp;$DZ$25&amp;$EA$25+ROW(B55)-23)</f>
        <v>#REF!</v>
      </c>
      <c r="C55" s="33" t="e">
        <f ca="1">INDIRECT("Shading!"&amp;$DZ$26&amp;$EA$26+ROW(C55)-23)</f>
        <v>#REF!</v>
      </c>
      <c r="D55" s="33" t="e">
        <f ca="1">INDIRECT("Shading!"&amp;$DZ$27&amp;$EA$27+ROW(D55)-23)</f>
        <v>#REF!</v>
      </c>
      <c r="E55" s="32" t="e">
        <f ca="1">INDIRECT("Shading!"&amp;$DZ$28&amp;$EA$28+ROW(E55)-23)</f>
        <v>#REF!</v>
      </c>
      <c r="F55" s="31" t="e">
        <f ca="1">INDIRECT("Shading!"&amp;$DZ$29&amp;$EA$29+ROW(F55)-23)</f>
        <v>#REF!</v>
      </c>
      <c r="G55" s="31" t="e">
        <f ca="1">INDIRECT("Shading!"&amp;$DZ$30&amp;$EA$30+ROW(G55)-23)</f>
        <v>#REF!</v>
      </c>
      <c r="H55" s="30" t="e">
        <f ca="1">INDIRECT("Shading!"&amp;$DZ$31&amp;$EA$31+ROW(H55)-23)</f>
        <v>#REF!</v>
      </c>
      <c r="I55" s="23"/>
      <c r="J55" s="23"/>
      <c r="K55" s="24"/>
      <c r="L55" s="19"/>
      <c r="M55" s="19"/>
      <c r="N55" s="25">
        <f ca="1">IF(AND(ISNUMBER(I55),ISNUMBER(J55),ISNUMBER(K55),ISNUMBER(L55),ISNUMBER(INDIRECT("Shading!"&amp;$DZ$33&amp;$EA$33+ROW(N55)-23))),INDIRECT("Shading!"&amp;$DZ$33&amp;$EA$33+ROW(N55)-23),1)</f>
        <v>1</v>
      </c>
      <c r="O55" s="25">
        <f ca="1">IF(AND(ISNUMBER(I55),ISNUMBER(J55),ISNUMBER(K55),ISNUMBER(L55),ISNUMBER(INDIRECT("Shading!"&amp;$DZ$34&amp;$EA$34+ROW(N55)-23))),INDIRECT("Shading!"&amp;$DZ$34&amp;$EA$34+ROW(O55)-23),1)</f>
        <v>1</v>
      </c>
      <c r="P55" s="18">
        <f ca="1">IF(AND(ISNUMBER(I55),ISNUMBER(J55),ISNUMBER(K55),ISNUMBER(L55),ISNUMBER(N55)),1-(N55-BJ55)*(K55/IF(OR(E55="East",E55="West"),45,90)*(1-L55)/N55),1)</f>
        <v>1</v>
      </c>
      <c r="Q55" s="17">
        <f ca="1">IF(AND(ISNUMBER(I55),ISNUMBER(J55),ISNUMBER(K55),ISNUMBER(M55),ISNUMBER(O55)),1-(O55-CS55)*(K55/IF(OR(E55="East",E55="West"),45,90)*(1-M55)/O55),1)</f>
        <v>1</v>
      </c>
      <c r="R55" s="32" t="str">
        <f ca="1">IF(OR(P55&gt;1,Q55&gt;1),"Horizon shading ","")</f>
        <v/>
      </c>
      <c r="S55" s="29"/>
      <c r="T55" s="28"/>
      <c r="U55" s="39">
        <f>IF(AND(ISNUMBER(S55),ISNUMBER(T55)),1-0.5*(1-BT55),1)</f>
        <v>1</v>
      </c>
      <c r="V55" s="38">
        <f>IF(AND(ISNUMBER(S55),ISNUMBER(T55)),1-0.5*(1-DC55),1)</f>
        <v>1</v>
      </c>
      <c r="W55" s="215" t="str">
        <f>IF(OR(U55&gt;1,V55&gt;1),"Reveal shading ","")</f>
        <v/>
      </c>
      <c r="X55" s="23"/>
      <c r="Y55" s="23"/>
      <c r="Z55" s="19"/>
      <c r="AA55" s="19"/>
      <c r="AB55" s="25">
        <f ca="1">IF(AND(ISNUMBER(X55),ISNUMBER(Y55),ISNUMBER(Z55),ISNUMBER(INDIRECT("Shading!"&amp;$DZ$35&amp;$EA$35+ROW(N55)-23))),INDIRECT("Shading!"&amp;$DZ$35&amp;$EA$35+ROW(N55)-23),1)</f>
        <v>1</v>
      </c>
      <c r="AC55" s="25">
        <f ca="1">IF(AND(ISNUMBER(X55),ISNUMBER(Y55),ISNUMBER(AA55),ISNUMBER(INDIRECT("Shading!"&amp;$DZ$36&amp;$EA$36+ROW(N55)-23))),INDIRECT("Shading!"&amp;$DZ$36&amp;$EA$36+ROW(O55)-23),1)</f>
        <v>1</v>
      </c>
      <c r="AD55" s="18">
        <f ca="1">IF(AND(ISNUMBER(X55),ISNUMBER(Y55),ISNUMBER(Z55),ISNUMBER(AB55)),1-(AB55-CD55)/AB55*(1-Z55),1)</f>
        <v>1</v>
      </c>
      <c r="AE55" s="17">
        <f ca="1">IF(AND(ISNUMBER(X55),ISNUMBER(Y55),ISNUMBER(AA55),ISNUMBER(AC55)),1-(AC55-DM55)/AC55*(1-AA55),1)</f>
        <v>1</v>
      </c>
      <c r="AF55" s="215" t="str">
        <f ca="1">IF(OR(AD55&gt;1,AE55&gt;1),"Overhang shading ","")</f>
        <v/>
      </c>
      <c r="AG55" s="24"/>
      <c r="AH55" s="24"/>
      <c r="AI55" s="23"/>
      <c r="AJ55" s="37">
        <f>IF(AND(ISNUMBER($AI$19),ISNUMBER(AG55)),$F55*$AI$19/1000*$AG55,0)</f>
        <v>0</v>
      </c>
      <c r="AK55" s="36">
        <f>IF(AND(ISNUMBER($AI$19),ISNUMBER(AH55)),IF(ISNUMBER($AI55),$AI55,$G55)*$AI$19/1000*$AH55,0)</f>
        <v>0</v>
      </c>
      <c r="AL55" s="35">
        <f>IF(OR(AJ55&gt;0,AK55&gt;0),1-(AJ55+AK55)/H55*$AI$18,1)</f>
        <v>1</v>
      </c>
      <c r="AM55" s="215" t="str">
        <f>IF(AL55&gt;1,"Glazing bars/juliet balcony shading ","")</f>
        <v/>
      </c>
      <c r="AN55" s="19"/>
      <c r="AO55" s="19"/>
      <c r="AP55" s="18" t="str">
        <f ca="1">IF(OR(P55*U55*AD55*AL55*IF(ISNUMBER(AN55),AN55,1)&gt;=1,P55*U55*AD55*AL55*IF(ISNUMBER(AN55),AN55,1)=0),"",P55*U55*AD55*AL55*IF(ISNUMBER(AN55),AN55,1))</f>
        <v/>
      </c>
      <c r="AQ55" s="17" t="str">
        <f ca="1">IF(OR(Q55*V55*AE55*AL55*IF(ISNUMBER(AO55),AO55,1)&gt;=1,Q55*V55*AE55*AL55*IF(ISNUMBER(AO55),AO55,1)=0),"",Q55*V55*AE55*AL55*IF(ISNUMBER(AO55),AO55,1))</f>
        <v/>
      </c>
      <c r="AR55" s="16" t="str">
        <f ca="1">'Additional Shading 424'!$AP55</f>
        <v/>
      </c>
      <c r="AS55" s="16" t="str">
        <f ca="1">'Additional Shading 424'!$AQ55</f>
        <v/>
      </c>
      <c r="AZ55" s="15" t="e">
        <f ca="1">D55</f>
        <v>#REF!</v>
      </c>
      <c r="BA55" s="15" t="e">
        <f ca="1">C55</f>
        <v>#REF!</v>
      </c>
      <c r="BB55" s="14">
        <f>IF(AND(I55=0,J55=0),1,I55/J55)</f>
        <v>1</v>
      </c>
      <c r="BC55" s="14" t="e">
        <f ca="1">INT(MOD(BA55,360)/90)*90</f>
        <v>#REF!</v>
      </c>
      <c r="BD55" s="14" t="e">
        <f ca="1">IF(BC55=0,$BC$13+(1-$BC$13)/(1+$BB55^2)^$BD$13,IF(BC55=180,$BC$11+(1-$BC$11)/(1+$BB55^2)^$BD$11,$BC$12+(1-$BC$12)/(1+$BB55^2)^$BD$12))</f>
        <v>#REF!</v>
      </c>
      <c r="BE55" s="14" t="e">
        <f ca="1">IF(BC55=270,$BC$13+(1-$BC$13)/(1+$BB55^2)^$BD$13,IF(BC55=90,$BC$11+(1-$BC$11)/(1+$BB55^2)^$BD$11,$BC$12+(1-$BC$12)/(1+$BB55^2)^$BD$12))</f>
        <v>#REF!</v>
      </c>
      <c r="BF55" s="14" t="e">
        <f ca="1">BD55+1/2*(BE55-BD55)*(1-COS(2*($BA55-$BC55)*$BD$8))</f>
        <v>#REF!</v>
      </c>
      <c r="BG55" s="14" t="e">
        <f ca="1">IF(BC55=0,$BC$19*EXP($BD$19*$BB55)+1-$BC$19,IF(BC55=180,$BC$17+(1-$BC$17)/(1+$BB55^2)^$BD$17,$BC$18*EXP($BD$18*$BB55)+1-$BC$18))</f>
        <v>#REF!</v>
      </c>
      <c r="BH55" s="14" t="e">
        <f ca="1">IF(BC55=270,$BC$19*EXP($BD$19*$BB55)+1-$BC$19,IF(BC55=90,$BC$17+(1-$BC$17)/(1+$BB55^2)^$BD$17,$BC$18*EXP($BD$18*$BB55)+1-$BC$18))</f>
        <v>#REF!</v>
      </c>
      <c r="BI55" s="14" t="e">
        <f ca="1">BG55+1/2*(BH55-BG55)*(1-COS(2*($BA55-$BC55)*$BD$8))</f>
        <v>#REF!</v>
      </c>
      <c r="BJ55" s="14" t="e">
        <f ca="1">IF(OR(ISNUMBER(I55),ISNUMBER(J55)),MAX(BF55+1/2*(BI55-BF55)*(1-COS(2*$AZ55*$BD$8)),IF(SIN(RADIANS(D55))&lt;&gt;0,1-$I55/$G55/ABS(SIN(RADIANS(D55))),0)),IF(ISNUMBER(A55),1,#N/A))</f>
        <v>#N/A</v>
      </c>
      <c r="BK55" s="14"/>
      <c r="BL55" s="14" t="e">
        <f ca="1">S55/(0.5*F55+T55)</f>
        <v>#REF!</v>
      </c>
      <c r="BM55" s="14" t="e">
        <f ca="1">INT(MOD(BA55,360)/90)*90</f>
        <v>#REF!</v>
      </c>
      <c r="BN55" s="14" t="e">
        <f ca="1">IF(BM55=0,$BM$13*EXP($BN$13*$BL55)+1-$BM$13,IF(BM55=180,$BM$11*EXP($BN$11*$BL55)+1-$BM$11,$BM$12*EXP($BN$12*$BL55)+1-$BM$12))</f>
        <v>#REF!</v>
      </c>
      <c r="BO55" s="14" t="e">
        <f ca="1">IF(BM55=270,$BM$13*EXP($BN$13*$BL55)+1-$BM$13,IF(BM55=90,$BM$11*EXP($BN$11*$BL55)+1-$BM$11,$BM$12*EXP($BN$12*$BL55)+1-$BM$12))</f>
        <v>#REF!</v>
      </c>
      <c r="BP55" s="14" t="e">
        <f ca="1">BN55+1/2*(BO55-BN55)*(1-COS(2*($C55-$BM55)*$BN$8))</f>
        <v>#REF!</v>
      </c>
      <c r="BQ55" s="14" t="e">
        <f ca="1">IF(BM55=0,$BM$19*EXP($BN$19*$BL55)+1-$BM$19,IF(BM55=180,$BM$17*EXP($BN$17*$BL55)+1-$BM$17,$BM$18*EXP($BN$18*$BL55)+1-$BM$18))</f>
        <v>#REF!</v>
      </c>
      <c r="BR55" s="14" t="e">
        <f ca="1">IF(BM55=270,$BM$19*EXP($BN$19*$BL55)+1-$BM$19,IF(BM55=90,$BM$17*EXP($BN$17*$BL55)+1-$BM$17,$BM$18*EXP($BN$18*$BL55)+1-$BM$18))</f>
        <v>#REF!</v>
      </c>
      <c r="BS55" s="14" t="e">
        <f ca="1">BQ55+1/2*(BR55-BQ55)*(1-COS(2*($C55-$BM55)*$BN$8))</f>
        <v>#REF!</v>
      </c>
      <c r="BT55" s="14" t="e">
        <f ca="1">BP55+1/2*(BS55-BP55)*(1-COS(2*$AZ55*$BN$8))</f>
        <v>#REF!</v>
      </c>
      <c r="BU55" s="14"/>
      <c r="BV55" s="14" t="e">
        <f ca="1">X55/(0.5*G55+Y55)</f>
        <v>#REF!</v>
      </c>
      <c r="BW55" s="14" t="e">
        <f ca="1">INT(MOD(BA55,360)/90)*90</f>
        <v>#REF!</v>
      </c>
      <c r="BX55" s="14" t="e">
        <f ca="1">IF(BW55=0,$BW$13*EXP($BX$13*$BV55)+1-$BW$13,IF(BW55=180,$BW$11*EXP($BX$11*$BV55)+1-$BW$11,$BW$12*EXP($BX$12*$BV55)+1-$BW$12))</f>
        <v>#REF!</v>
      </c>
      <c r="BY55" s="14" t="e">
        <f ca="1">IF(BW55=270,$BW$13*EXP($BX$13*$BV55)+1-$BW$13,IF(BW55=90,$BW$11*EXP($BX$11*$BV55)+1-$BW$11,$BW$12*EXP($BX$12*$BV55)+1-$BW$12))</f>
        <v>#REF!</v>
      </c>
      <c r="BZ55" s="14" t="e">
        <f ca="1">BX55+1/2*(BY55-BX55)*(1-COS(2*($BA55-$BW55)*$BX$8))</f>
        <v>#REF!</v>
      </c>
      <c r="CA55" s="14" t="e">
        <f ca="1">MIN(1,IF(BW55=0,$BW$19*EXP($BX$19*$BV55)+1-$BW$19,IF(BW55=180,$BW$17*EXP($BX$17*$BV55)+1-$BW$17,$BW$18*EXP($BX$18*$BV55)+1-$BW$18)))</f>
        <v>#REF!</v>
      </c>
      <c r="CB55" s="14" t="e">
        <f ca="1">IF(BW55=270,$BW$19*EXP($BX$19*$BV55)+1-$BW$19,IF(BW55=90,$BW$17*EXP($BX$17*$BV55)+1-$BW$17,$BW$18*EXP($BX$18*$BV55)+1-$BW$18))</f>
        <v>#REF!</v>
      </c>
      <c r="CC55" s="14" t="e">
        <f ca="1">CA55+1/2*(CB55-CA55)*(1-COS(2*($BA55-$BW55)*$BX$8))</f>
        <v>#REF!</v>
      </c>
      <c r="CD55" s="14" t="e">
        <f ca="1">BZ55+1/2*(CC55-BZ55)*(1-COS(2*$AZ55*$BX$8))</f>
        <v>#REF!</v>
      </c>
      <c r="CI55" s="15" t="e">
        <f ca="1">D55</f>
        <v>#REF!</v>
      </c>
      <c r="CJ55" s="15" t="e">
        <f ca="1">C55</f>
        <v>#REF!</v>
      </c>
      <c r="CK55" s="14">
        <f>IF(AND(I55=0,J55=0),1,I55/J55)</f>
        <v>1</v>
      </c>
      <c r="CL55" s="14" t="e">
        <f ca="1">INT(MOD(CJ55,360)/90)*90</f>
        <v>#REF!</v>
      </c>
      <c r="CM55" s="14" t="e">
        <f ca="1">IF(CL55=0,$CL$13*EXP($CM$13*$CK55)+1-$CL$13,IF(CL55=180,$CL$11*EXP($CM$11*$CK55)+1-$CL$11,$CL$12*EXP($CM$12*$CK55)+1-$CL$12))</f>
        <v>#REF!</v>
      </c>
      <c r="CN55" s="14" t="e">
        <f ca="1">IF(CL55=270,$CL$13*EXP($CM$13*$CK55)+1-$CL$13,IF(CL55=90,$CL$11*EXP($CM$11*$CK55)+1-$CL$11,$CL$12*EXP($CM$12*$CK55)+1-$CL$12))</f>
        <v>#REF!</v>
      </c>
      <c r="CO55" s="14" t="e">
        <f ca="1">CM55+1/2*(CN55-CM55)*(1-COS(2*($CJ55-$CL55)*$CM$8))</f>
        <v>#REF!</v>
      </c>
      <c r="CP55" s="14" t="e">
        <f ca="1">IF(CL55=0,$CL$19*EXP($CM$19*$CK55)+1-$CL$19,IF(CL55=180,$CL$17*EXP($CM$17*$CK55)+1-$CL$17,$CL$18*EXP($CM$18*$CK55)+1-$CL$18))</f>
        <v>#REF!</v>
      </c>
      <c r="CQ55" s="14" t="e">
        <f ca="1">IF(CL55=270,$CL$19*EXP($CM$19*$CK55)+1-$CL$19,IF(CL55=90,$CL$17*EXP($CM$17*$CK55)+1-$CL$17,$CL$18*EXP($CM$18*$CK55)+1-$CL$18))</f>
        <v>#REF!</v>
      </c>
      <c r="CR55" s="14" t="e">
        <f ca="1">CP55+1/2*(CQ55-CP55)*(1-COS(2*($CJ55-$CL55)*$CM$8))</f>
        <v>#REF!</v>
      </c>
      <c r="CS55" s="14" t="e">
        <f ca="1">IF(OR(ISNUMBER(I55),ISNUMBER(J55)),MAX(CO55+1/2*(CR55-CO55)*(1-COS(2*$CI55*$CM$8)),IF(SIN(RADIANS(D55))&lt;&gt;0,1-$I55/$G55/ABS(SIN(RADIANS(D55))),0)),IF(ISNUMBER(A55),1,#N/A))</f>
        <v>#N/A</v>
      </c>
      <c r="CT55" s="14"/>
      <c r="CU55" s="14" t="e">
        <f ca="1">S55/(0.5*F55+T55)</f>
        <v>#REF!</v>
      </c>
      <c r="CV55" s="14" t="e">
        <f ca="1">INT(MOD(BA55,360)/90)*90</f>
        <v>#REF!</v>
      </c>
      <c r="CW55" s="14" t="e">
        <f ca="1">IF(CV55=0,$CV$13*EXP($CW$13*$CU55)+1-$CV$13,IF(CV55=180,$CV$11*EXP($CW$11*$CU55)+1-$CV$11,$CV$12*EXP($CW$12*$CU55)+1-$CV$12))</f>
        <v>#REF!</v>
      </c>
      <c r="CX55" s="14" t="e">
        <f ca="1">IF(CV55=270,$CV$13*EXP($CW$13*$CU55)+1-$CV$13,IF(CV55=90,$CV$11*EXP($CW$11*$CU55)+1-$CV$11,$CV$12*EXP($CW$12*$CU55)+1-$CV$12))</f>
        <v>#REF!</v>
      </c>
      <c r="CY55" s="14" t="e">
        <f ca="1">CW55+1/2*(CX55-CW55)*(1-COS(2*($CJ55-$CV55)*$CW$8))</f>
        <v>#REF!</v>
      </c>
      <c r="CZ55" s="14" t="e">
        <f ca="1">IF(CV55=0,$CV$19*EXP($CW$19*$CU55)+1-$CV$19,IF(CV55=180,$CV$17*EXP($CW$17*$CU55)+1-$CV$17,$CV$18*EXP($CW$18*$CU55)+1-$CV$18))</f>
        <v>#REF!</v>
      </c>
      <c r="DA55" s="14" t="e">
        <f ca="1">IF(CV55=270,$CV$19*EXP($CW$19*$CU55)+1-$CV$19,IF(CV55=90,$CV$17*EXP($CW$17*$CU55)+1-$CV$17,$CV$18*EXP($CW$18*$CU55)+1-$CV$18))</f>
        <v>#REF!</v>
      </c>
      <c r="DB55" s="14" t="e">
        <f ca="1">CZ55+1/2*(DA55-CZ55)*(1-COS(2*($CJ55-$CV55)*$CW$8))</f>
        <v>#REF!</v>
      </c>
      <c r="DC55" s="14" t="e">
        <f ca="1">IF(OR(ISNUMBER(S55),ISNUMBER(T55)),CY55+1/2*(DB55-CY55)*(1-COS(2*CI55*$CW$8)),IF(ISNUMBER(A55),1,#N/A))</f>
        <v>#N/A</v>
      </c>
      <c r="DD55" s="14"/>
      <c r="DE55" s="14" t="e">
        <f ca="1">X55/(0.5*G55+Y55)</f>
        <v>#REF!</v>
      </c>
      <c r="DF55" s="14" t="e">
        <f ca="1">INT(MOD(CJ55,360)/90)*90</f>
        <v>#REF!</v>
      </c>
      <c r="DG55" s="14" t="e">
        <f ca="1">IF(DF55=0,$DF$13*EXP($DG$13*$DE55)+1-$DF$13,IF(DF55=180,$DF$11*EXP($DG$11*$DE55)+1-$DF$11,$DF$12*EXP($DG$12*$DE55)+1-$DF$12))</f>
        <v>#REF!</v>
      </c>
      <c r="DH55" s="14" t="e">
        <f ca="1">IF(DF55=270,$DF$13*EXP($DG$13*$DE55)+1-$DF$13,IF(DF55=90,$DF$11*EXP($DG$11*$DE55)+1-$DF$11,$DF$12*EXP($DG$12*$DE55)+1-$DF$12))</f>
        <v>#REF!</v>
      </c>
      <c r="DI55" s="14" t="e">
        <f ca="1">DG55+1/2*(DH55-DG55)*(1-COS(2*($CJ55-$DF55)*$DG$8))</f>
        <v>#REF!</v>
      </c>
      <c r="DJ55" s="14" t="e">
        <f ca="1">MIN(1,IF(DF55=0,$DF$19+(1-$DF$19)/(1+$DE55^2)^$DG$19,IF(DF55=180,$DF$17+(1-$DF$17)/(1+$DE55^2)^$DG$17,$DF$18+(1-$DF$18)/(1+$DE55^2)^$DG$18)))</f>
        <v>#REF!</v>
      </c>
      <c r="DK55" s="14" t="e">
        <f ca="1">IF(DF55=270,$DF$19+(1-$DF$19)/(1+$DE55^2)^$DG$19,IF(DF55=90,$DF$17+(1-$DF$17)/(1+$DE55^2)^$DG$17,$DF$18+(1-$DF$18)/(1+$DE55^2)^$DG$18))</f>
        <v>#REF!</v>
      </c>
      <c r="DL55" s="14" t="e">
        <f ca="1">DJ55+1/2*(DK55-DJ55)*(1-COS(2*($CJ55-$DF55)*$DG$8))</f>
        <v>#REF!</v>
      </c>
      <c r="DM55" s="14" t="e">
        <f ca="1">IF(OR(ISNUMBER(X55),ISNUMBER(Y55)),DI55+1/2*(DL55-DI55)*(1-COS(2*$CI55*$DG$8)),IF(ISNUMBER(A55),1,#N/A))</f>
        <v>#N/A</v>
      </c>
    </row>
    <row r="56" spans="1:117" s="1" customFormat="1">
      <c r="A56" s="33" t="e">
        <f ca="1">INDIRECT("Shading!"&amp;$DZ$24&amp;$EA$24+ROW(A56)-23)</f>
        <v>#REF!</v>
      </c>
      <c r="B56" s="34" t="e">
        <f ca="1">INDIRECT("Shading!"&amp;$DZ$25&amp;$EA$25+ROW(B56)-23)</f>
        <v>#REF!</v>
      </c>
      <c r="C56" s="33" t="e">
        <f ca="1">INDIRECT("Shading!"&amp;$DZ$26&amp;$EA$26+ROW(C56)-23)</f>
        <v>#REF!</v>
      </c>
      <c r="D56" s="33" t="e">
        <f ca="1">INDIRECT("Shading!"&amp;$DZ$27&amp;$EA$27+ROW(D56)-23)</f>
        <v>#REF!</v>
      </c>
      <c r="E56" s="32" t="e">
        <f ca="1">INDIRECT("Shading!"&amp;$DZ$28&amp;$EA$28+ROW(E56)-23)</f>
        <v>#REF!</v>
      </c>
      <c r="F56" s="31" t="e">
        <f ca="1">INDIRECT("Shading!"&amp;$DZ$29&amp;$EA$29+ROW(F56)-23)</f>
        <v>#REF!</v>
      </c>
      <c r="G56" s="31" t="e">
        <f ca="1">INDIRECT("Shading!"&amp;$DZ$30&amp;$EA$30+ROW(G56)-23)</f>
        <v>#REF!</v>
      </c>
      <c r="H56" s="30" t="e">
        <f ca="1">INDIRECT("Shading!"&amp;$DZ$31&amp;$EA$31+ROW(H56)-23)</f>
        <v>#REF!</v>
      </c>
      <c r="I56" s="23"/>
      <c r="J56" s="23"/>
      <c r="K56" s="24"/>
      <c r="L56" s="19"/>
      <c r="M56" s="19"/>
      <c r="N56" s="25">
        <f ca="1">IF(AND(ISNUMBER(I56),ISNUMBER(J56),ISNUMBER(K56),ISNUMBER(L56),ISNUMBER(INDIRECT("Shading!"&amp;$DZ$33&amp;$EA$33+ROW(N56)-23))),INDIRECT("Shading!"&amp;$DZ$33&amp;$EA$33+ROW(N56)-23),1)</f>
        <v>1</v>
      </c>
      <c r="O56" s="25">
        <f ca="1">IF(AND(ISNUMBER(I56),ISNUMBER(J56),ISNUMBER(K56),ISNUMBER(L56),ISNUMBER(INDIRECT("Shading!"&amp;$DZ$34&amp;$EA$34+ROW(N56)-23))),INDIRECT("Shading!"&amp;$DZ$34&amp;$EA$34+ROW(O56)-23),1)</f>
        <v>1</v>
      </c>
      <c r="P56" s="18">
        <f ca="1">IF(AND(ISNUMBER(I56),ISNUMBER(J56),ISNUMBER(K56),ISNUMBER(L56),ISNUMBER(N56)),1-(N56-BJ56)*(K56/IF(OR(E56="East",E56="West"),45,90)*(1-L56)/N56),1)</f>
        <v>1</v>
      </c>
      <c r="Q56" s="17">
        <f ca="1">IF(AND(ISNUMBER(I56),ISNUMBER(J56),ISNUMBER(K56),ISNUMBER(M56),ISNUMBER(O56)),1-(O56-CS56)*(K56/IF(OR(E56="East",E56="West"),45,90)*(1-M56)/O56),1)</f>
        <v>1</v>
      </c>
      <c r="R56" s="32" t="str">
        <f ca="1">IF(OR(P56&gt;1,Q56&gt;1),"Horizon shading ","")</f>
        <v/>
      </c>
      <c r="S56" s="29"/>
      <c r="T56" s="28"/>
      <c r="U56" s="39">
        <f>IF(AND(ISNUMBER(S56),ISNUMBER(T56)),1-0.5*(1-BT56),1)</f>
        <v>1</v>
      </c>
      <c r="V56" s="38">
        <f>IF(AND(ISNUMBER(S56),ISNUMBER(T56)),1-0.5*(1-DC56),1)</f>
        <v>1</v>
      </c>
      <c r="W56" s="215" t="str">
        <f>IF(OR(U56&gt;1,V56&gt;1),"Reveal shading ","")</f>
        <v/>
      </c>
      <c r="X56" s="23"/>
      <c r="Y56" s="23"/>
      <c r="Z56" s="19"/>
      <c r="AA56" s="19"/>
      <c r="AB56" s="25">
        <f ca="1">IF(AND(ISNUMBER(X56),ISNUMBER(Y56),ISNUMBER(Z56),ISNUMBER(INDIRECT("Shading!"&amp;$DZ$35&amp;$EA$35+ROW(N56)-23))),INDIRECT("Shading!"&amp;$DZ$35&amp;$EA$35+ROW(N56)-23),1)</f>
        <v>1</v>
      </c>
      <c r="AC56" s="25">
        <f ca="1">IF(AND(ISNUMBER(X56),ISNUMBER(Y56),ISNUMBER(AA56),ISNUMBER(INDIRECT("Shading!"&amp;$DZ$36&amp;$EA$36+ROW(N56)-23))),INDIRECT("Shading!"&amp;$DZ$36&amp;$EA$36+ROW(O56)-23),1)</f>
        <v>1</v>
      </c>
      <c r="AD56" s="18">
        <f ca="1">IF(AND(ISNUMBER(X56),ISNUMBER(Y56),ISNUMBER(Z56),ISNUMBER(AB56)),1-(AB56-CD56)/AB56*(1-Z56),1)</f>
        <v>1</v>
      </c>
      <c r="AE56" s="17">
        <f ca="1">IF(AND(ISNUMBER(X56),ISNUMBER(Y56),ISNUMBER(AA56),ISNUMBER(AC56)),1-(AC56-DM56)/AC56*(1-AA56),1)</f>
        <v>1</v>
      </c>
      <c r="AF56" s="215" t="str">
        <f ca="1">IF(OR(AD56&gt;1,AE56&gt;1),"Overhang shading ","")</f>
        <v/>
      </c>
      <c r="AG56" s="24"/>
      <c r="AH56" s="24"/>
      <c r="AI56" s="23"/>
      <c r="AJ56" s="37">
        <f>IF(AND(ISNUMBER($AI$19),ISNUMBER(AG56)),$F56*$AI$19/1000*$AG56,0)</f>
        <v>0</v>
      </c>
      <c r="AK56" s="36">
        <f>IF(AND(ISNUMBER($AI$19),ISNUMBER(AH56)),IF(ISNUMBER($AI56),$AI56,$G56)*$AI$19/1000*$AH56,0)</f>
        <v>0</v>
      </c>
      <c r="AL56" s="35">
        <f>IF(OR(AJ56&gt;0,AK56&gt;0),1-(AJ56+AK56)/H56*$AI$18,1)</f>
        <v>1</v>
      </c>
      <c r="AM56" s="215" t="str">
        <f>IF(AL56&gt;1,"Glazing bars/juliet balcony shading ","")</f>
        <v/>
      </c>
      <c r="AN56" s="19"/>
      <c r="AO56" s="19"/>
      <c r="AP56" s="18" t="str">
        <f ca="1">IF(OR(P56*U56*AD56*AL56*IF(ISNUMBER(AN56),AN56,1)&gt;=1,P56*U56*AD56*AL56*IF(ISNUMBER(AN56),AN56,1)=0),"",P56*U56*AD56*AL56*IF(ISNUMBER(AN56),AN56,1))</f>
        <v/>
      </c>
      <c r="AQ56" s="17" t="str">
        <f ca="1">IF(OR(Q56*V56*AE56*AL56*IF(ISNUMBER(AO56),AO56,1)&gt;=1,Q56*V56*AE56*AL56*IF(ISNUMBER(AO56),AO56,1)=0),"",Q56*V56*AE56*AL56*IF(ISNUMBER(AO56),AO56,1))</f>
        <v/>
      </c>
      <c r="AR56" s="16" t="str">
        <f ca="1">'Additional Shading 424'!$AP56</f>
        <v/>
      </c>
      <c r="AS56" s="16" t="str">
        <f ca="1">'Additional Shading 424'!$AQ56</f>
        <v/>
      </c>
      <c r="AZ56" s="15" t="e">
        <f ca="1">D56</f>
        <v>#REF!</v>
      </c>
      <c r="BA56" s="15" t="e">
        <f ca="1">C56</f>
        <v>#REF!</v>
      </c>
      <c r="BB56" s="14">
        <f>IF(AND(I56=0,J56=0),1,I56/J56)</f>
        <v>1</v>
      </c>
      <c r="BC56" s="14" t="e">
        <f ca="1">INT(MOD(BA56,360)/90)*90</f>
        <v>#REF!</v>
      </c>
      <c r="BD56" s="14" t="e">
        <f ca="1">IF(BC56=0,$BC$13+(1-$BC$13)/(1+$BB56^2)^$BD$13,IF(BC56=180,$BC$11+(1-$BC$11)/(1+$BB56^2)^$BD$11,$BC$12+(1-$BC$12)/(1+$BB56^2)^$BD$12))</f>
        <v>#REF!</v>
      </c>
      <c r="BE56" s="14" t="e">
        <f ca="1">IF(BC56=270,$BC$13+(1-$BC$13)/(1+$BB56^2)^$BD$13,IF(BC56=90,$BC$11+(1-$BC$11)/(1+$BB56^2)^$BD$11,$BC$12+(1-$BC$12)/(1+$BB56^2)^$BD$12))</f>
        <v>#REF!</v>
      </c>
      <c r="BF56" s="14" t="e">
        <f ca="1">BD56+1/2*(BE56-BD56)*(1-COS(2*($BA56-$BC56)*$BD$8))</f>
        <v>#REF!</v>
      </c>
      <c r="BG56" s="14" t="e">
        <f ca="1">IF(BC56=0,$BC$19*EXP($BD$19*$BB56)+1-$BC$19,IF(BC56=180,$BC$17+(1-$BC$17)/(1+$BB56^2)^$BD$17,$BC$18*EXP($BD$18*$BB56)+1-$BC$18))</f>
        <v>#REF!</v>
      </c>
      <c r="BH56" s="14" t="e">
        <f ca="1">IF(BC56=270,$BC$19*EXP($BD$19*$BB56)+1-$BC$19,IF(BC56=90,$BC$17+(1-$BC$17)/(1+$BB56^2)^$BD$17,$BC$18*EXP($BD$18*$BB56)+1-$BC$18))</f>
        <v>#REF!</v>
      </c>
      <c r="BI56" s="14" t="e">
        <f ca="1">BG56+1/2*(BH56-BG56)*(1-COS(2*($BA56-$BC56)*$BD$8))</f>
        <v>#REF!</v>
      </c>
      <c r="BJ56" s="14" t="e">
        <f ca="1">IF(OR(ISNUMBER(I56),ISNUMBER(J56)),MAX(BF56+1/2*(BI56-BF56)*(1-COS(2*$AZ56*$BD$8)),IF(SIN(RADIANS(D56))&lt;&gt;0,1-$I56/$G56/ABS(SIN(RADIANS(D56))),0)),IF(ISNUMBER(A56),1,#N/A))</f>
        <v>#N/A</v>
      </c>
      <c r="BK56" s="14"/>
      <c r="BL56" s="14" t="e">
        <f ca="1">S56/(0.5*F56+T56)</f>
        <v>#REF!</v>
      </c>
      <c r="BM56" s="14" t="e">
        <f ca="1">INT(MOD(BA56,360)/90)*90</f>
        <v>#REF!</v>
      </c>
      <c r="BN56" s="14" t="e">
        <f ca="1">IF(BM56=0,$BM$13*EXP($BN$13*$BL56)+1-$BM$13,IF(BM56=180,$BM$11*EXP($BN$11*$BL56)+1-$BM$11,$BM$12*EXP($BN$12*$BL56)+1-$BM$12))</f>
        <v>#REF!</v>
      </c>
      <c r="BO56" s="14" t="e">
        <f ca="1">IF(BM56=270,$BM$13*EXP($BN$13*$BL56)+1-$BM$13,IF(BM56=90,$BM$11*EXP($BN$11*$BL56)+1-$BM$11,$BM$12*EXP($BN$12*$BL56)+1-$BM$12))</f>
        <v>#REF!</v>
      </c>
      <c r="BP56" s="14" t="e">
        <f ca="1">BN56+1/2*(BO56-BN56)*(1-COS(2*($C56-$BM56)*$BN$8))</f>
        <v>#REF!</v>
      </c>
      <c r="BQ56" s="14" t="e">
        <f ca="1">IF(BM56=0,$BM$19*EXP($BN$19*$BL56)+1-$BM$19,IF(BM56=180,$BM$17*EXP($BN$17*$BL56)+1-$BM$17,$BM$18*EXP($BN$18*$BL56)+1-$BM$18))</f>
        <v>#REF!</v>
      </c>
      <c r="BR56" s="14" t="e">
        <f ca="1">IF(BM56=270,$BM$19*EXP($BN$19*$BL56)+1-$BM$19,IF(BM56=90,$BM$17*EXP($BN$17*$BL56)+1-$BM$17,$BM$18*EXP($BN$18*$BL56)+1-$BM$18))</f>
        <v>#REF!</v>
      </c>
      <c r="BS56" s="14" t="e">
        <f ca="1">BQ56+1/2*(BR56-BQ56)*(1-COS(2*($C56-$BM56)*$BN$8))</f>
        <v>#REF!</v>
      </c>
      <c r="BT56" s="14" t="e">
        <f ca="1">BP56+1/2*(BS56-BP56)*(1-COS(2*$AZ56*$BN$8))</f>
        <v>#REF!</v>
      </c>
      <c r="BU56" s="14"/>
      <c r="BV56" s="14" t="e">
        <f ca="1">X56/(0.5*G56+Y56)</f>
        <v>#REF!</v>
      </c>
      <c r="BW56" s="14" t="e">
        <f ca="1">INT(MOD(BA56,360)/90)*90</f>
        <v>#REF!</v>
      </c>
      <c r="BX56" s="14" t="e">
        <f ca="1">IF(BW56=0,$BW$13*EXP($BX$13*$BV56)+1-$BW$13,IF(BW56=180,$BW$11*EXP($BX$11*$BV56)+1-$BW$11,$BW$12*EXP($BX$12*$BV56)+1-$BW$12))</f>
        <v>#REF!</v>
      </c>
      <c r="BY56" s="14" t="e">
        <f ca="1">IF(BW56=270,$BW$13*EXP($BX$13*$BV56)+1-$BW$13,IF(BW56=90,$BW$11*EXP($BX$11*$BV56)+1-$BW$11,$BW$12*EXP($BX$12*$BV56)+1-$BW$12))</f>
        <v>#REF!</v>
      </c>
      <c r="BZ56" s="14" t="e">
        <f ca="1">BX56+1/2*(BY56-BX56)*(1-COS(2*($BA56-$BW56)*$BX$8))</f>
        <v>#REF!</v>
      </c>
      <c r="CA56" s="14" t="e">
        <f ca="1">MIN(1,IF(BW56=0,$BW$19*EXP($BX$19*$BV56)+1-$BW$19,IF(BW56=180,$BW$17*EXP($BX$17*$BV56)+1-$BW$17,$BW$18*EXP($BX$18*$BV56)+1-$BW$18)))</f>
        <v>#REF!</v>
      </c>
      <c r="CB56" s="14" t="e">
        <f ca="1">IF(BW56=270,$BW$19*EXP($BX$19*$BV56)+1-$BW$19,IF(BW56=90,$BW$17*EXP($BX$17*$BV56)+1-$BW$17,$BW$18*EXP($BX$18*$BV56)+1-$BW$18))</f>
        <v>#REF!</v>
      </c>
      <c r="CC56" s="14" t="e">
        <f ca="1">CA56+1/2*(CB56-CA56)*(1-COS(2*($BA56-$BW56)*$BX$8))</f>
        <v>#REF!</v>
      </c>
      <c r="CD56" s="14" t="e">
        <f ca="1">BZ56+1/2*(CC56-BZ56)*(1-COS(2*$AZ56*$BX$8))</f>
        <v>#REF!</v>
      </c>
      <c r="CI56" s="15" t="e">
        <f ca="1">D56</f>
        <v>#REF!</v>
      </c>
      <c r="CJ56" s="15" t="e">
        <f ca="1">C56</f>
        <v>#REF!</v>
      </c>
      <c r="CK56" s="14">
        <f>IF(AND(I56=0,J56=0),1,I56/J56)</f>
        <v>1</v>
      </c>
      <c r="CL56" s="14" t="e">
        <f ca="1">INT(MOD(CJ56,360)/90)*90</f>
        <v>#REF!</v>
      </c>
      <c r="CM56" s="14" t="e">
        <f ca="1">IF(CL56=0,$CL$13*EXP($CM$13*$CK56)+1-$CL$13,IF(CL56=180,$CL$11*EXP($CM$11*$CK56)+1-$CL$11,$CL$12*EXP($CM$12*$CK56)+1-$CL$12))</f>
        <v>#REF!</v>
      </c>
      <c r="CN56" s="14" t="e">
        <f ca="1">IF(CL56=270,$CL$13*EXP($CM$13*$CK56)+1-$CL$13,IF(CL56=90,$CL$11*EXP($CM$11*$CK56)+1-$CL$11,$CL$12*EXP($CM$12*$CK56)+1-$CL$12))</f>
        <v>#REF!</v>
      </c>
      <c r="CO56" s="14" t="e">
        <f ca="1">CM56+1/2*(CN56-CM56)*(1-COS(2*($CJ56-$CL56)*$CM$8))</f>
        <v>#REF!</v>
      </c>
      <c r="CP56" s="14" t="e">
        <f ca="1">IF(CL56=0,$CL$19*EXP($CM$19*$CK56)+1-$CL$19,IF(CL56=180,$CL$17*EXP($CM$17*$CK56)+1-$CL$17,$CL$18*EXP($CM$18*$CK56)+1-$CL$18))</f>
        <v>#REF!</v>
      </c>
      <c r="CQ56" s="14" t="e">
        <f ca="1">IF(CL56=270,$CL$19*EXP($CM$19*$CK56)+1-$CL$19,IF(CL56=90,$CL$17*EXP($CM$17*$CK56)+1-$CL$17,$CL$18*EXP($CM$18*$CK56)+1-$CL$18))</f>
        <v>#REF!</v>
      </c>
      <c r="CR56" s="14" t="e">
        <f ca="1">CP56+1/2*(CQ56-CP56)*(1-COS(2*($CJ56-$CL56)*$CM$8))</f>
        <v>#REF!</v>
      </c>
      <c r="CS56" s="14" t="e">
        <f ca="1">IF(OR(ISNUMBER(I56),ISNUMBER(J56)),MAX(CO56+1/2*(CR56-CO56)*(1-COS(2*$CI56*$CM$8)),IF(SIN(RADIANS(D56))&lt;&gt;0,1-$I56/$G56/ABS(SIN(RADIANS(D56))),0)),IF(ISNUMBER(A56),1,#N/A))</f>
        <v>#N/A</v>
      </c>
      <c r="CT56" s="14"/>
      <c r="CU56" s="14" t="e">
        <f ca="1">S56/(0.5*F56+T56)</f>
        <v>#REF!</v>
      </c>
      <c r="CV56" s="14" t="e">
        <f ca="1">INT(MOD(BA56,360)/90)*90</f>
        <v>#REF!</v>
      </c>
      <c r="CW56" s="14" t="e">
        <f ca="1">IF(CV56=0,$CV$13*EXP($CW$13*$CU56)+1-$CV$13,IF(CV56=180,$CV$11*EXP($CW$11*$CU56)+1-$CV$11,$CV$12*EXP($CW$12*$CU56)+1-$CV$12))</f>
        <v>#REF!</v>
      </c>
      <c r="CX56" s="14" t="e">
        <f ca="1">IF(CV56=270,$CV$13*EXP($CW$13*$CU56)+1-$CV$13,IF(CV56=90,$CV$11*EXP($CW$11*$CU56)+1-$CV$11,$CV$12*EXP($CW$12*$CU56)+1-$CV$12))</f>
        <v>#REF!</v>
      </c>
      <c r="CY56" s="14" t="e">
        <f ca="1">CW56+1/2*(CX56-CW56)*(1-COS(2*($CJ56-$CV56)*$CW$8))</f>
        <v>#REF!</v>
      </c>
      <c r="CZ56" s="14" t="e">
        <f ca="1">IF(CV56=0,$CV$19*EXP($CW$19*$CU56)+1-$CV$19,IF(CV56=180,$CV$17*EXP($CW$17*$CU56)+1-$CV$17,$CV$18*EXP($CW$18*$CU56)+1-$CV$18))</f>
        <v>#REF!</v>
      </c>
      <c r="DA56" s="14" t="e">
        <f ca="1">IF(CV56=270,$CV$19*EXP($CW$19*$CU56)+1-$CV$19,IF(CV56=90,$CV$17*EXP($CW$17*$CU56)+1-$CV$17,$CV$18*EXP($CW$18*$CU56)+1-$CV$18))</f>
        <v>#REF!</v>
      </c>
      <c r="DB56" s="14" t="e">
        <f ca="1">CZ56+1/2*(DA56-CZ56)*(1-COS(2*($CJ56-$CV56)*$CW$8))</f>
        <v>#REF!</v>
      </c>
      <c r="DC56" s="14" t="e">
        <f ca="1">IF(OR(ISNUMBER(S56),ISNUMBER(T56)),CY56+1/2*(DB56-CY56)*(1-COS(2*CI56*$CW$8)),IF(ISNUMBER(A56),1,#N/A))</f>
        <v>#N/A</v>
      </c>
      <c r="DD56" s="14"/>
      <c r="DE56" s="14" t="e">
        <f ca="1">X56/(0.5*G56+Y56)</f>
        <v>#REF!</v>
      </c>
      <c r="DF56" s="14" t="e">
        <f ca="1">INT(MOD(CJ56,360)/90)*90</f>
        <v>#REF!</v>
      </c>
      <c r="DG56" s="14" t="e">
        <f ca="1">IF(DF56=0,$DF$13*EXP($DG$13*$DE56)+1-$DF$13,IF(DF56=180,$DF$11*EXP($DG$11*$DE56)+1-$DF$11,$DF$12*EXP($DG$12*$DE56)+1-$DF$12))</f>
        <v>#REF!</v>
      </c>
      <c r="DH56" s="14" t="e">
        <f ca="1">IF(DF56=270,$DF$13*EXP($DG$13*$DE56)+1-$DF$13,IF(DF56=90,$DF$11*EXP($DG$11*$DE56)+1-$DF$11,$DF$12*EXP($DG$12*$DE56)+1-$DF$12))</f>
        <v>#REF!</v>
      </c>
      <c r="DI56" s="14" t="e">
        <f ca="1">DG56+1/2*(DH56-DG56)*(1-COS(2*($CJ56-$DF56)*$DG$8))</f>
        <v>#REF!</v>
      </c>
      <c r="DJ56" s="14" t="e">
        <f ca="1">MIN(1,IF(DF56=0,$DF$19+(1-$DF$19)/(1+$DE56^2)^$DG$19,IF(DF56=180,$DF$17+(1-$DF$17)/(1+$DE56^2)^$DG$17,$DF$18+(1-$DF$18)/(1+$DE56^2)^$DG$18)))</f>
        <v>#REF!</v>
      </c>
      <c r="DK56" s="14" t="e">
        <f ca="1">IF(DF56=270,$DF$19+(1-$DF$19)/(1+$DE56^2)^$DG$19,IF(DF56=90,$DF$17+(1-$DF$17)/(1+$DE56^2)^$DG$17,$DF$18+(1-$DF$18)/(1+$DE56^2)^$DG$18))</f>
        <v>#REF!</v>
      </c>
      <c r="DL56" s="14" t="e">
        <f ca="1">DJ56+1/2*(DK56-DJ56)*(1-COS(2*($CJ56-$DF56)*$DG$8))</f>
        <v>#REF!</v>
      </c>
      <c r="DM56" s="14" t="e">
        <f ca="1">IF(OR(ISNUMBER(X56),ISNUMBER(Y56)),DI56+1/2*(DL56-DI56)*(1-COS(2*$CI56*$DG$8)),IF(ISNUMBER(A56),1,#N/A))</f>
        <v>#N/A</v>
      </c>
    </row>
    <row r="57" spans="1:117" s="1" customFormat="1">
      <c r="A57" s="33" t="e">
        <f ca="1">INDIRECT("Shading!"&amp;$DZ$24&amp;$EA$24+ROW(A57)-23)</f>
        <v>#REF!</v>
      </c>
      <c r="B57" s="34" t="e">
        <f ca="1">INDIRECT("Shading!"&amp;$DZ$25&amp;$EA$25+ROW(B57)-23)</f>
        <v>#REF!</v>
      </c>
      <c r="C57" s="33" t="e">
        <f ca="1">INDIRECT("Shading!"&amp;$DZ$26&amp;$EA$26+ROW(C57)-23)</f>
        <v>#REF!</v>
      </c>
      <c r="D57" s="33" t="e">
        <f ca="1">INDIRECT("Shading!"&amp;$DZ$27&amp;$EA$27+ROW(D57)-23)</f>
        <v>#REF!</v>
      </c>
      <c r="E57" s="32" t="e">
        <f ca="1">INDIRECT("Shading!"&amp;$DZ$28&amp;$EA$28+ROW(E57)-23)</f>
        <v>#REF!</v>
      </c>
      <c r="F57" s="31" t="e">
        <f ca="1">INDIRECT("Shading!"&amp;$DZ$29&amp;$EA$29+ROW(F57)-23)</f>
        <v>#REF!</v>
      </c>
      <c r="G57" s="31" t="e">
        <f ca="1">INDIRECT("Shading!"&amp;$DZ$30&amp;$EA$30+ROW(G57)-23)</f>
        <v>#REF!</v>
      </c>
      <c r="H57" s="30" t="e">
        <f ca="1">INDIRECT("Shading!"&amp;$DZ$31&amp;$EA$31+ROW(H57)-23)</f>
        <v>#REF!</v>
      </c>
      <c r="I57" s="23"/>
      <c r="J57" s="23"/>
      <c r="K57" s="24"/>
      <c r="L57" s="19"/>
      <c r="M57" s="19"/>
      <c r="N57" s="25">
        <f ca="1">IF(AND(ISNUMBER(I57),ISNUMBER(J57),ISNUMBER(K57),ISNUMBER(L57),ISNUMBER(INDIRECT("Shading!"&amp;$DZ$33&amp;$EA$33+ROW(N57)-23))),INDIRECT("Shading!"&amp;$DZ$33&amp;$EA$33+ROW(N57)-23),1)</f>
        <v>1</v>
      </c>
      <c r="O57" s="25">
        <f ca="1">IF(AND(ISNUMBER(I57),ISNUMBER(J57),ISNUMBER(K57),ISNUMBER(L57),ISNUMBER(INDIRECT("Shading!"&amp;$DZ$34&amp;$EA$34+ROW(N57)-23))),INDIRECT("Shading!"&amp;$DZ$34&amp;$EA$34+ROW(O57)-23),1)</f>
        <v>1</v>
      </c>
      <c r="P57" s="18">
        <f ca="1">IF(AND(ISNUMBER(I57),ISNUMBER(J57),ISNUMBER(K57),ISNUMBER(L57),ISNUMBER(N57)),1-(N57-BJ57)*(K57/IF(OR(E57="East",E57="West"),45,90)*(1-L57)/N57),1)</f>
        <v>1</v>
      </c>
      <c r="Q57" s="17">
        <f ca="1">IF(AND(ISNUMBER(I57),ISNUMBER(J57),ISNUMBER(K57),ISNUMBER(M57),ISNUMBER(O57)),1-(O57-CS57)*(K57/IF(OR(E57="East",E57="West"),45,90)*(1-M57)/O57),1)</f>
        <v>1</v>
      </c>
      <c r="R57" s="32" t="str">
        <f ca="1">IF(OR(P57&gt;1,Q57&gt;1),"Horizon shading ","")</f>
        <v/>
      </c>
      <c r="S57" s="29"/>
      <c r="T57" s="28"/>
      <c r="U57" s="39">
        <f>IF(AND(ISNUMBER(S57),ISNUMBER(T57)),1-0.5*(1-BT57),1)</f>
        <v>1</v>
      </c>
      <c r="V57" s="38">
        <f>IF(AND(ISNUMBER(S57),ISNUMBER(T57)),1-0.5*(1-DC57),1)</f>
        <v>1</v>
      </c>
      <c r="W57" s="215" t="str">
        <f>IF(OR(U57&gt;1,V57&gt;1),"Reveal shading ","")</f>
        <v/>
      </c>
      <c r="X57" s="23"/>
      <c r="Y57" s="23"/>
      <c r="Z57" s="19"/>
      <c r="AA57" s="19"/>
      <c r="AB57" s="25">
        <f ca="1">IF(AND(ISNUMBER(X57),ISNUMBER(Y57),ISNUMBER(Z57),ISNUMBER(INDIRECT("Shading!"&amp;$DZ$35&amp;$EA$35+ROW(N57)-23))),INDIRECT("Shading!"&amp;$DZ$35&amp;$EA$35+ROW(N57)-23),1)</f>
        <v>1</v>
      </c>
      <c r="AC57" s="25">
        <f ca="1">IF(AND(ISNUMBER(X57),ISNUMBER(Y57),ISNUMBER(AA57),ISNUMBER(INDIRECT("Shading!"&amp;$DZ$36&amp;$EA$36+ROW(N57)-23))),INDIRECT("Shading!"&amp;$DZ$36&amp;$EA$36+ROW(O57)-23),1)</f>
        <v>1</v>
      </c>
      <c r="AD57" s="18">
        <f ca="1">IF(AND(ISNUMBER(X57),ISNUMBER(Y57),ISNUMBER(Z57),ISNUMBER(AB57)),1-(AB57-CD57)/AB57*(1-Z57),1)</f>
        <v>1</v>
      </c>
      <c r="AE57" s="17">
        <f ca="1">IF(AND(ISNUMBER(X57),ISNUMBER(Y57),ISNUMBER(AA57),ISNUMBER(AC57)),1-(AC57-DM57)/AC57*(1-AA57),1)</f>
        <v>1</v>
      </c>
      <c r="AF57" s="215" t="str">
        <f ca="1">IF(OR(AD57&gt;1,AE57&gt;1),"Overhang shading ","")</f>
        <v/>
      </c>
      <c r="AG57" s="24"/>
      <c r="AH57" s="24"/>
      <c r="AI57" s="23"/>
      <c r="AJ57" s="37">
        <f>IF(AND(ISNUMBER($AI$19),ISNUMBER(AG57)),$F57*$AI$19/1000*$AG57,0)</f>
        <v>0</v>
      </c>
      <c r="AK57" s="36">
        <f>IF(AND(ISNUMBER($AI$19),ISNUMBER(AH57)),IF(ISNUMBER($AI57),$AI57,$G57)*$AI$19/1000*$AH57,0)</f>
        <v>0</v>
      </c>
      <c r="AL57" s="35">
        <f>IF(OR(AJ57&gt;0,AK57&gt;0),1-(AJ57+AK57)/H57*$AI$18,1)</f>
        <v>1</v>
      </c>
      <c r="AM57" s="215" t="str">
        <f>IF(AL57&gt;1,"Glazing bars/juliet balcony shading ","")</f>
        <v/>
      </c>
      <c r="AN57" s="19"/>
      <c r="AO57" s="19"/>
      <c r="AP57" s="18" t="str">
        <f ca="1">IF(OR(P57*U57*AD57*AL57*IF(ISNUMBER(AN57),AN57,1)&gt;=1,P57*U57*AD57*AL57*IF(ISNUMBER(AN57),AN57,1)=0),"",P57*U57*AD57*AL57*IF(ISNUMBER(AN57),AN57,1))</f>
        <v/>
      </c>
      <c r="AQ57" s="17" t="str">
        <f ca="1">IF(OR(Q57*V57*AE57*AL57*IF(ISNUMBER(AO57),AO57,1)&gt;=1,Q57*V57*AE57*AL57*IF(ISNUMBER(AO57),AO57,1)=0),"",Q57*V57*AE57*AL57*IF(ISNUMBER(AO57),AO57,1))</f>
        <v/>
      </c>
      <c r="AR57" s="16" t="str">
        <f ca="1">'Additional Shading 424'!$AP57</f>
        <v/>
      </c>
      <c r="AS57" s="16" t="str">
        <f ca="1">'Additional Shading 424'!$AQ57</f>
        <v/>
      </c>
      <c r="AZ57" s="15" t="e">
        <f ca="1">D57</f>
        <v>#REF!</v>
      </c>
      <c r="BA57" s="15" t="e">
        <f ca="1">C57</f>
        <v>#REF!</v>
      </c>
      <c r="BB57" s="14">
        <f>IF(AND(I57=0,J57=0),1,I57/J57)</f>
        <v>1</v>
      </c>
      <c r="BC57" s="14" t="e">
        <f ca="1">INT(MOD(BA57,360)/90)*90</f>
        <v>#REF!</v>
      </c>
      <c r="BD57" s="14" t="e">
        <f ca="1">IF(BC57=0,$BC$13+(1-$BC$13)/(1+$BB57^2)^$BD$13,IF(BC57=180,$BC$11+(1-$BC$11)/(1+$BB57^2)^$BD$11,$BC$12+(1-$BC$12)/(1+$BB57^2)^$BD$12))</f>
        <v>#REF!</v>
      </c>
      <c r="BE57" s="14" t="e">
        <f ca="1">IF(BC57=270,$BC$13+(1-$BC$13)/(1+$BB57^2)^$BD$13,IF(BC57=90,$BC$11+(1-$BC$11)/(1+$BB57^2)^$BD$11,$BC$12+(1-$BC$12)/(1+$BB57^2)^$BD$12))</f>
        <v>#REF!</v>
      </c>
      <c r="BF57" s="14" t="e">
        <f ca="1">BD57+1/2*(BE57-BD57)*(1-COS(2*($BA57-$BC57)*$BD$8))</f>
        <v>#REF!</v>
      </c>
      <c r="BG57" s="14" t="e">
        <f ca="1">IF(BC57=0,$BC$19*EXP($BD$19*$BB57)+1-$BC$19,IF(BC57=180,$BC$17+(1-$BC$17)/(1+$BB57^2)^$BD$17,$BC$18*EXP($BD$18*$BB57)+1-$BC$18))</f>
        <v>#REF!</v>
      </c>
      <c r="BH57" s="14" t="e">
        <f ca="1">IF(BC57=270,$BC$19*EXP($BD$19*$BB57)+1-$BC$19,IF(BC57=90,$BC$17+(1-$BC$17)/(1+$BB57^2)^$BD$17,$BC$18*EXP($BD$18*$BB57)+1-$BC$18))</f>
        <v>#REF!</v>
      </c>
      <c r="BI57" s="14" t="e">
        <f ca="1">BG57+1/2*(BH57-BG57)*(1-COS(2*($BA57-$BC57)*$BD$8))</f>
        <v>#REF!</v>
      </c>
      <c r="BJ57" s="14" t="e">
        <f ca="1">IF(OR(ISNUMBER(I57),ISNUMBER(J57)),MAX(BF57+1/2*(BI57-BF57)*(1-COS(2*$AZ57*$BD$8)),IF(SIN(RADIANS(D57))&lt;&gt;0,1-$I57/$G57/ABS(SIN(RADIANS(D57))),0)),IF(ISNUMBER(A57),1,#N/A))</f>
        <v>#N/A</v>
      </c>
      <c r="BK57" s="14"/>
      <c r="BL57" s="14" t="e">
        <f ca="1">S57/(0.5*F57+T57)</f>
        <v>#REF!</v>
      </c>
      <c r="BM57" s="14" t="e">
        <f ca="1">INT(MOD(BA57,360)/90)*90</f>
        <v>#REF!</v>
      </c>
      <c r="BN57" s="14" t="e">
        <f ca="1">IF(BM57=0,$BM$13*EXP($BN$13*$BL57)+1-$BM$13,IF(BM57=180,$BM$11*EXP($BN$11*$BL57)+1-$BM$11,$BM$12*EXP($BN$12*$BL57)+1-$BM$12))</f>
        <v>#REF!</v>
      </c>
      <c r="BO57" s="14" t="e">
        <f ca="1">IF(BM57=270,$BM$13*EXP($BN$13*$BL57)+1-$BM$13,IF(BM57=90,$BM$11*EXP($BN$11*$BL57)+1-$BM$11,$BM$12*EXP($BN$12*$BL57)+1-$BM$12))</f>
        <v>#REF!</v>
      </c>
      <c r="BP57" s="14" t="e">
        <f ca="1">BN57+1/2*(BO57-BN57)*(1-COS(2*($C57-$BM57)*$BN$8))</f>
        <v>#REF!</v>
      </c>
      <c r="BQ57" s="14" t="e">
        <f ca="1">IF(BM57=0,$BM$19*EXP($BN$19*$BL57)+1-$BM$19,IF(BM57=180,$BM$17*EXP($BN$17*$BL57)+1-$BM$17,$BM$18*EXP($BN$18*$BL57)+1-$BM$18))</f>
        <v>#REF!</v>
      </c>
      <c r="BR57" s="14" t="e">
        <f ca="1">IF(BM57=270,$BM$19*EXP($BN$19*$BL57)+1-$BM$19,IF(BM57=90,$BM$17*EXP($BN$17*$BL57)+1-$BM$17,$BM$18*EXP($BN$18*$BL57)+1-$BM$18))</f>
        <v>#REF!</v>
      </c>
      <c r="BS57" s="14" t="e">
        <f ca="1">BQ57+1/2*(BR57-BQ57)*(1-COS(2*($C57-$BM57)*$BN$8))</f>
        <v>#REF!</v>
      </c>
      <c r="BT57" s="14" t="e">
        <f ca="1">BP57+1/2*(BS57-BP57)*(1-COS(2*$AZ57*$BN$8))</f>
        <v>#REF!</v>
      </c>
      <c r="BU57" s="14"/>
      <c r="BV57" s="14" t="e">
        <f ca="1">X57/(0.5*G57+Y57)</f>
        <v>#REF!</v>
      </c>
      <c r="BW57" s="14" t="e">
        <f ca="1">INT(MOD(BA57,360)/90)*90</f>
        <v>#REF!</v>
      </c>
      <c r="BX57" s="14" t="e">
        <f ca="1">IF(BW57=0,$BW$13*EXP($BX$13*$BV57)+1-$BW$13,IF(BW57=180,$BW$11*EXP($BX$11*$BV57)+1-$BW$11,$BW$12*EXP($BX$12*$BV57)+1-$BW$12))</f>
        <v>#REF!</v>
      </c>
      <c r="BY57" s="14" t="e">
        <f ca="1">IF(BW57=270,$BW$13*EXP($BX$13*$BV57)+1-$BW$13,IF(BW57=90,$BW$11*EXP($BX$11*$BV57)+1-$BW$11,$BW$12*EXP($BX$12*$BV57)+1-$BW$12))</f>
        <v>#REF!</v>
      </c>
      <c r="BZ57" s="14" t="e">
        <f ca="1">BX57+1/2*(BY57-BX57)*(1-COS(2*($BA57-$BW57)*$BX$8))</f>
        <v>#REF!</v>
      </c>
      <c r="CA57" s="14" t="e">
        <f ca="1">MIN(1,IF(BW57=0,$BW$19*EXP($BX$19*$BV57)+1-$BW$19,IF(BW57=180,$BW$17*EXP($BX$17*$BV57)+1-$BW$17,$BW$18*EXP($BX$18*$BV57)+1-$BW$18)))</f>
        <v>#REF!</v>
      </c>
      <c r="CB57" s="14" t="e">
        <f ca="1">IF(BW57=270,$BW$19*EXP($BX$19*$BV57)+1-$BW$19,IF(BW57=90,$BW$17*EXP($BX$17*$BV57)+1-$BW$17,$BW$18*EXP($BX$18*$BV57)+1-$BW$18))</f>
        <v>#REF!</v>
      </c>
      <c r="CC57" s="14" t="e">
        <f ca="1">CA57+1/2*(CB57-CA57)*(1-COS(2*($BA57-$BW57)*$BX$8))</f>
        <v>#REF!</v>
      </c>
      <c r="CD57" s="14" t="e">
        <f ca="1">BZ57+1/2*(CC57-BZ57)*(1-COS(2*$AZ57*$BX$8))</f>
        <v>#REF!</v>
      </c>
      <c r="CI57" s="15" t="e">
        <f ca="1">D57</f>
        <v>#REF!</v>
      </c>
      <c r="CJ57" s="15" t="e">
        <f ca="1">C57</f>
        <v>#REF!</v>
      </c>
      <c r="CK57" s="14">
        <f>IF(AND(I57=0,J57=0),1,I57/J57)</f>
        <v>1</v>
      </c>
      <c r="CL57" s="14" t="e">
        <f ca="1">INT(MOD(CJ57,360)/90)*90</f>
        <v>#REF!</v>
      </c>
      <c r="CM57" s="14" t="e">
        <f ca="1">IF(CL57=0,$CL$13*EXP($CM$13*$CK57)+1-$CL$13,IF(CL57=180,$CL$11*EXP($CM$11*$CK57)+1-$CL$11,$CL$12*EXP($CM$12*$CK57)+1-$CL$12))</f>
        <v>#REF!</v>
      </c>
      <c r="CN57" s="14" t="e">
        <f ca="1">IF(CL57=270,$CL$13*EXP($CM$13*$CK57)+1-$CL$13,IF(CL57=90,$CL$11*EXP($CM$11*$CK57)+1-$CL$11,$CL$12*EXP($CM$12*$CK57)+1-$CL$12))</f>
        <v>#REF!</v>
      </c>
      <c r="CO57" s="14" t="e">
        <f ca="1">CM57+1/2*(CN57-CM57)*(1-COS(2*($CJ57-$CL57)*$CM$8))</f>
        <v>#REF!</v>
      </c>
      <c r="CP57" s="14" t="e">
        <f ca="1">IF(CL57=0,$CL$19*EXP($CM$19*$CK57)+1-$CL$19,IF(CL57=180,$CL$17*EXP($CM$17*$CK57)+1-$CL$17,$CL$18*EXP($CM$18*$CK57)+1-$CL$18))</f>
        <v>#REF!</v>
      </c>
      <c r="CQ57" s="14" t="e">
        <f ca="1">IF(CL57=270,$CL$19*EXP($CM$19*$CK57)+1-$CL$19,IF(CL57=90,$CL$17*EXP($CM$17*$CK57)+1-$CL$17,$CL$18*EXP($CM$18*$CK57)+1-$CL$18))</f>
        <v>#REF!</v>
      </c>
      <c r="CR57" s="14" t="e">
        <f ca="1">CP57+1/2*(CQ57-CP57)*(1-COS(2*($CJ57-$CL57)*$CM$8))</f>
        <v>#REF!</v>
      </c>
      <c r="CS57" s="14" t="e">
        <f ca="1">IF(OR(ISNUMBER(I57),ISNUMBER(J57)),MAX(CO57+1/2*(CR57-CO57)*(1-COS(2*$CI57*$CM$8)),IF(SIN(RADIANS(D57))&lt;&gt;0,1-$I57/$G57/ABS(SIN(RADIANS(D57))),0)),IF(ISNUMBER(A57),1,#N/A))</f>
        <v>#N/A</v>
      </c>
      <c r="CT57" s="14"/>
      <c r="CU57" s="14" t="e">
        <f ca="1">S57/(0.5*F57+T57)</f>
        <v>#REF!</v>
      </c>
      <c r="CV57" s="14" t="e">
        <f ca="1">INT(MOD(BA57,360)/90)*90</f>
        <v>#REF!</v>
      </c>
      <c r="CW57" s="14" t="e">
        <f ca="1">IF(CV57=0,$CV$13*EXP($CW$13*$CU57)+1-$CV$13,IF(CV57=180,$CV$11*EXP($CW$11*$CU57)+1-$CV$11,$CV$12*EXP($CW$12*$CU57)+1-$CV$12))</f>
        <v>#REF!</v>
      </c>
      <c r="CX57" s="14" t="e">
        <f ca="1">IF(CV57=270,$CV$13*EXP($CW$13*$CU57)+1-$CV$13,IF(CV57=90,$CV$11*EXP($CW$11*$CU57)+1-$CV$11,$CV$12*EXP($CW$12*$CU57)+1-$CV$12))</f>
        <v>#REF!</v>
      </c>
      <c r="CY57" s="14" t="e">
        <f ca="1">CW57+1/2*(CX57-CW57)*(1-COS(2*($CJ57-$CV57)*$CW$8))</f>
        <v>#REF!</v>
      </c>
      <c r="CZ57" s="14" t="e">
        <f ca="1">IF(CV57=0,$CV$19*EXP($CW$19*$CU57)+1-$CV$19,IF(CV57=180,$CV$17*EXP($CW$17*$CU57)+1-$CV$17,$CV$18*EXP($CW$18*$CU57)+1-$CV$18))</f>
        <v>#REF!</v>
      </c>
      <c r="DA57" s="14" t="e">
        <f ca="1">IF(CV57=270,$CV$19*EXP($CW$19*$CU57)+1-$CV$19,IF(CV57=90,$CV$17*EXP($CW$17*$CU57)+1-$CV$17,$CV$18*EXP($CW$18*$CU57)+1-$CV$18))</f>
        <v>#REF!</v>
      </c>
      <c r="DB57" s="14" t="e">
        <f ca="1">CZ57+1/2*(DA57-CZ57)*(1-COS(2*($CJ57-$CV57)*$CW$8))</f>
        <v>#REF!</v>
      </c>
      <c r="DC57" s="14" t="e">
        <f ca="1">IF(OR(ISNUMBER(S57),ISNUMBER(T57)),CY57+1/2*(DB57-CY57)*(1-COS(2*CI57*$CW$8)),IF(ISNUMBER(A57),1,#N/A))</f>
        <v>#N/A</v>
      </c>
      <c r="DD57" s="14"/>
      <c r="DE57" s="14" t="e">
        <f ca="1">X57/(0.5*G57+Y57)</f>
        <v>#REF!</v>
      </c>
      <c r="DF57" s="14" t="e">
        <f ca="1">INT(MOD(CJ57,360)/90)*90</f>
        <v>#REF!</v>
      </c>
      <c r="DG57" s="14" t="e">
        <f ca="1">IF(DF57=0,$DF$13*EXP($DG$13*$DE57)+1-$DF$13,IF(DF57=180,$DF$11*EXP($DG$11*$DE57)+1-$DF$11,$DF$12*EXP($DG$12*$DE57)+1-$DF$12))</f>
        <v>#REF!</v>
      </c>
      <c r="DH57" s="14" t="e">
        <f ca="1">IF(DF57=270,$DF$13*EXP($DG$13*$DE57)+1-$DF$13,IF(DF57=90,$DF$11*EXP($DG$11*$DE57)+1-$DF$11,$DF$12*EXP($DG$12*$DE57)+1-$DF$12))</f>
        <v>#REF!</v>
      </c>
      <c r="DI57" s="14" t="e">
        <f ca="1">DG57+1/2*(DH57-DG57)*(1-COS(2*($CJ57-$DF57)*$DG$8))</f>
        <v>#REF!</v>
      </c>
      <c r="DJ57" s="14" t="e">
        <f ca="1">MIN(1,IF(DF57=0,$DF$19+(1-$DF$19)/(1+$DE57^2)^$DG$19,IF(DF57=180,$DF$17+(1-$DF$17)/(1+$DE57^2)^$DG$17,$DF$18+(1-$DF$18)/(1+$DE57^2)^$DG$18)))</f>
        <v>#REF!</v>
      </c>
      <c r="DK57" s="14" t="e">
        <f ca="1">IF(DF57=270,$DF$19+(1-$DF$19)/(1+$DE57^2)^$DG$19,IF(DF57=90,$DF$17+(1-$DF$17)/(1+$DE57^2)^$DG$17,$DF$18+(1-$DF$18)/(1+$DE57^2)^$DG$18))</f>
        <v>#REF!</v>
      </c>
      <c r="DL57" s="14" t="e">
        <f ca="1">DJ57+1/2*(DK57-DJ57)*(1-COS(2*($CJ57-$DF57)*$DG$8))</f>
        <v>#REF!</v>
      </c>
      <c r="DM57" s="14" t="e">
        <f ca="1">IF(OR(ISNUMBER(X57),ISNUMBER(Y57)),DI57+1/2*(DL57-DI57)*(1-COS(2*$CI57*$DG$8)),IF(ISNUMBER(A57),1,#N/A))</f>
        <v>#N/A</v>
      </c>
    </row>
    <row r="58" spans="1:117" s="1" customFormat="1">
      <c r="A58" s="33" t="e">
        <f ca="1">INDIRECT("Shading!"&amp;$DZ$24&amp;$EA$24+ROW(A58)-23)</f>
        <v>#REF!</v>
      </c>
      <c r="B58" s="34" t="e">
        <f ca="1">INDIRECT("Shading!"&amp;$DZ$25&amp;$EA$25+ROW(B58)-23)</f>
        <v>#REF!</v>
      </c>
      <c r="C58" s="33" t="e">
        <f ca="1">INDIRECT("Shading!"&amp;$DZ$26&amp;$EA$26+ROW(C58)-23)</f>
        <v>#REF!</v>
      </c>
      <c r="D58" s="33" t="e">
        <f ca="1">INDIRECT("Shading!"&amp;$DZ$27&amp;$EA$27+ROW(D58)-23)</f>
        <v>#REF!</v>
      </c>
      <c r="E58" s="32" t="e">
        <f ca="1">INDIRECT("Shading!"&amp;$DZ$28&amp;$EA$28+ROW(E58)-23)</f>
        <v>#REF!</v>
      </c>
      <c r="F58" s="31" t="e">
        <f ca="1">INDIRECT("Shading!"&amp;$DZ$29&amp;$EA$29+ROW(F58)-23)</f>
        <v>#REF!</v>
      </c>
      <c r="G58" s="31" t="e">
        <f ca="1">INDIRECT("Shading!"&amp;$DZ$30&amp;$EA$30+ROW(G58)-23)</f>
        <v>#REF!</v>
      </c>
      <c r="H58" s="30" t="e">
        <f ca="1">INDIRECT("Shading!"&amp;$DZ$31&amp;$EA$31+ROW(H58)-23)</f>
        <v>#REF!</v>
      </c>
      <c r="I58" s="23"/>
      <c r="J58" s="23"/>
      <c r="K58" s="24"/>
      <c r="L58" s="19"/>
      <c r="M58" s="19"/>
      <c r="N58" s="25">
        <f ca="1">IF(AND(ISNUMBER(I58),ISNUMBER(J58),ISNUMBER(K58),ISNUMBER(L58),ISNUMBER(INDIRECT("Shading!"&amp;$DZ$33&amp;$EA$33+ROW(N58)-23))),INDIRECT("Shading!"&amp;$DZ$33&amp;$EA$33+ROW(N58)-23),1)</f>
        <v>1</v>
      </c>
      <c r="O58" s="25">
        <f ca="1">IF(AND(ISNUMBER(I58),ISNUMBER(J58),ISNUMBER(K58),ISNUMBER(L58),ISNUMBER(INDIRECT("Shading!"&amp;$DZ$34&amp;$EA$34+ROW(N58)-23))),INDIRECT("Shading!"&amp;$DZ$34&amp;$EA$34+ROW(O58)-23),1)</f>
        <v>1</v>
      </c>
      <c r="P58" s="18">
        <f ca="1">IF(AND(ISNUMBER(I58),ISNUMBER(J58),ISNUMBER(K58),ISNUMBER(L58),ISNUMBER(N58)),1-(N58-BJ58)*(K58/IF(OR(E58="East",E58="West"),45,90)*(1-L58)/N58),1)</f>
        <v>1</v>
      </c>
      <c r="Q58" s="17">
        <f ca="1">IF(AND(ISNUMBER(I58),ISNUMBER(J58),ISNUMBER(K58),ISNUMBER(M58),ISNUMBER(O58)),1-(O58-CS58)*(K58/IF(OR(E58="East",E58="West"),45,90)*(1-M58)/O58),1)</f>
        <v>1</v>
      </c>
      <c r="R58" s="32" t="str">
        <f ca="1">IF(OR(P58&gt;1,Q58&gt;1),"Horizon shading ","")</f>
        <v/>
      </c>
      <c r="S58" s="29"/>
      <c r="T58" s="28"/>
      <c r="U58" s="39">
        <f>IF(AND(ISNUMBER(S58),ISNUMBER(T58)),1-0.5*(1-BT58),1)</f>
        <v>1</v>
      </c>
      <c r="V58" s="38">
        <f>IF(AND(ISNUMBER(S58),ISNUMBER(T58)),1-0.5*(1-DC58),1)</f>
        <v>1</v>
      </c>
      <c r="W58" s="215" t="str">
        <f>IF(OR(U58&gt;1,V58&gt;1),"Reveal shading ","")</f>
        <v/>
      </c>
      <c r="X58" s="23"/>
      <c r="Y58" s="23"/>
      <c r="Z58" s="19"/>
      <c r="AA58" s="19"/>
      <c r="AB58" s="25">
        <f ca="1">IF(AND(ISNUMBER(X58),ISNUMBER(Y58),ISNUMBER(Z58),ISNUMBER(INDIRECT("Shading!"&amp;$DZ$35&amp;$EA$35+ROW(N58)-23))),INDIRECT("Shading!"&amp;$DZ$35&amp;$EA$35+ROW(N58)-23),1)</f>
        <v>1</v>
      </c>
      <c r="AC58" s="25">
        <f ca="1">IF(AND(ISNUMBER(X58),ISNUMBER(Y58),ISNUMBER(AA58),ISNUMBER(INDIRECT("Shading!"&amp;$DZ$36&amp;$EA$36+ROW(N58)-23))),INDIRECT("Shading!"&amp;$DZ$36&amp;$EA$36+ROW(O58)-23),1)</f>
        <v>1</v>
      </c>
      <c r="AD58" s="18">
        <f ca="1">IF(AND(ISNUMBER(X58),ISNUMBER(Y58),ISNUMBER(Z58),ISNUMBER(AB58)),1-(AB58-CD58)/AB58*(1-Z58),1)</f>
        <v>1</v>
      </c>
      <c r="AE58" s="17">
        <f ca="1">IF(AND(ISNUMBER(X58),ISNUMBER(Y58),ISNUMBER(AA58),ISNUMBER(AC58)),1-(AC58-DM58)/AC58*(1-AA58),1)</f>
        <v>1</v>
      </c>
      <c r="AF58" s="215" t="str">
        <f ca="1">IF(OR(AD58&gt;1,AE58&gt;1),"Overhang shading ","")</f>
        <v/>
      </c>
      <c r="AG58" s="24"/>
      <c r="AH58" s="24"/>
      <c r="AI58" s="23"/>
      <c r="AJ58" s="37">
        <f>IF(AND(ISNUMBER($AI$19),ISNUMBER(AG58)),$F58*$AI$19/1000*$AG58,0)</f>
        <v>0</v>
      </c>
      <c r="AK58" s="36">
        <f>IF(AND(ISNUMBER($AI$19),ISNUMBER(AH58)),IF(ISNUMBER($AI58),$AI58,$G58)*$AI$19/1000*$AH58,0)</f>
        <v>0</v>
      </c>
      <c r="AL58" s="35">
        <f>IF(OR(AJ58&gt;0,AK58&gt;0),1-(AJ58+AK58)/H58*$AI$18,1)</f>
        <v>1</v>
      </c>
      <c r="AM58" s="215" t="str">
        <f>IF(AL58&gt;1,"Glazing bars/juliet balcony shading ","")</f>
        <v/>
      </c>
      <c r="AN58" s="19"/>
      <c r="AO58" s="19"/>
      <c r="AP58" s="18" t="str">
        <f ca="1">IF(OR(P58*U58*AD58*AL58*IF(ISNUMBER(AN58),AN58,1)&gt;=1,P58*U58*AD58*AL58*IF(ISNUMBER(AN58),AN58,1)=0),"",P58*U58*AD58*AL58*IF(ISNUMBER(AN58),AN58,1))</f>
        <v/>
      </c>
      <c r="AQ58" s="17" t="str">
        <f ca="1">IF(OR(Q58*V58*AE58*AL58*IF(ISNUMBER(AO58),AO58,1)&gt;=1,Q58*V58*AE58*AL58*IF(ISNUMBER(AO58),AO58,1)=0),"",Q58*V58*AE58*AL58*IF(ISNUMBER(AO58),AO58,1))</f>
        <v/>
      </c>
      <c r="AR58" s="16" t="str">
        <f ca="1">'Additional Shading 424'!$AP58</f>
        <v/>
      </c>
      <c r="AS58" s="16" t="str">
        <f ca="1">'Additional Shading 424'!$AQ58</f>
        <v/>
      </c>
      <c r="AZ58" s="15" t="e">
        <f ca="1">D58</f>
        <v>#REF!</v>
      </c>
      <c r="BA58" s="15" t="e">
        <f ca="1">C58</f>
        <v>#REF!</v>
      </c>
      <c r="BB58" s="14">
        <f>IF(AND(I58=0,J58=0),1,I58/J58)</f>
        <v>1</v>
      </c>
      <c r="BC58" s="14" t="e">
        <f ca="1">INT(MOD(BA58,360)/90)*90</f>
        <v>#REF!</v>
      </c>
      <c r="BD58" s="14" t="e">
        <f ca="1">IF(BC58=0,$BC$13+(1-$BC$13)/(1+$BB58^2)^$BD$13,IF(BC58=180,$BC$11+(1-$BC$11)/(1+$BB58^2)^$BD$11,$BC$12+(1-$BC$12)/(1+$BB58^2)^$BD$12))</f>
        <v>#REF!</v>
      </c>
      <c r="BE58" s="14" t="e">
        <f ca="1">IF(BC58=270,$BC$13+(1-$BC$13)/(1+$BB58^2)^$BD$13,IF(BC58=90,$BC$11+(1-$BC$11)/(1+$BB58^2)^$BD$11,$BC$12+(1-$BC$12)/(1+$BB58^2)^$BD$12))</f>
        <v>#REF!</v>
      </c>
      <c r="BF58" s="14" t="e">
        <f ca="1">BD58+1/2*(BE58-BD58)*(1-COS(2*($BA58-$BC58)*$BD$8))</f>
        <v>#REF!</v>
      </c>
      <c r="BG58" s="14" t="e">
        <f ca="1">IF(BC58=0,$BC$19*EXP($BD$19*$BB58)+1-$BC$19,IF(BC58=180,$BC$17+(1-$BC$17)/(1+$BB58^2)^$BD$17,$BC$18*EXP($BD$18*$BB58)+1-$BC$18))</f>
        <v>#REF!</v>
      </c>
      <c r="BH58" s="14" t="e">
        <f ca="1">IF(BC58=270,$BC$19*EXP($BD$19*$BB58)+1-$BC$19,IF(BC58=90,$BC$17+(1-$BC$17)/(1+$BB58^2)^$BD$17,$BC$18*EXP($BD$18*$BB58)+1-$BC$18))</f>
        <v>#REF!</v>
      </c>
      <c r="BI58" s="14" t="e">
        <f ca="1">BG58+1/2*(BH58-BG58)*(1-COS(2*($BA58-$BC58)*$BD$8))</f>
        <v>#REF!</v>
      </c>
      <c r="BJ58" s="14" t="e">
        <f ca="1">IF(OR(ISNUMBER(I58),ISNUMBER(J58)),MAX(BF58+1/2*(BI58-BF58)*(1-COS(2*$AZ58*$BD$8)),IF(SIN(RADIANS(D58))&lt;&gt;0,1-$I58/$G58/ABS(SIN(RADIANS(D58))),0)),IF(ISNUMBER(A58),1,#N/A))</f>
        <v>#N/A</v>
      </c>
      <c r="BK58" s="14"/>
      <c r="BL58" s="14" t="e">
        <f ca="1">S58/(0.5*F58+T58)</f>
        <v>#REF!</v>
      </c>
      <c r="BM58" s="14" t="e">
        <f ca="1">INT(MOD(BA58,360)/90)*90</f>
        <v>#REF!</v>
      </c>
      <c r="BN58" s="14" t="e">
        <f ca="1">IF(BM58=0,$BM$13*EXP($BN$13*$BL58)+1-$BM$13,IF(BM58=180,$BM$11*EXP($BN$11*$BL58)+1-$BM$11,$BM$12*EXP($BN$12*$BL58)+1-$BM$12))</f>
        <v>#REF!</v>
      </c>
      <c r="BO58" s="14" t="e">
        <f ca="1">IF(BM58=270,$BM$13*EXP($BN$13*$BL58)+1-$BM$13,IF(BM58=90,$BM$11*EXP($BN$11*$BL58)+1-$BM$11,$BM$12*EXP($BN$12*$BL58)+1-$BM$12))</f>
        <v>#REF!</v>
      </c>
      <c r="BP58" s="14" t="e">
        <f ca="1">BN58+1/2*(BO58-BN58)*(1-COS(2*($C58-$BM58)*$BN$8))</f>
        <v>#REF!</v>
      </c>
      <c r="BQ58" s="14" t="e">
        <f ca="1">IF(BM58=0,$BM$19*EXP($BN$19*$BL58)+1-$BM$19,IF(BM58=180,$BM$17*EXP($BN$17*$BL58)+1-$BM$17,$BM$18*EXP($BN$18*$BL58)+1-$BM$18))</f>
        <v>#REF!</v>
      </c>
      <c r="BR58" s="14" t="e">
        <f ca="1">IF(BM58=270,$BM$19*EXP($BN$19*$BL58)+1-$BM$19,IF(BM58=90,$BM$17*EXP($BN$17*$BL58)+1-$BM$17,$BM$18*EXP($BN$18*$BL58)+1-$BM$18))</f>
        <v>#REF!</v>
      </c>
      <c r="BS58" s="14" t="e">
        <f ca="1">BQ58+1/2*(BR58-BQ58)*(1-COS(2*($C58-$BM58)*$BN$8))</f>
        <v>#REF!</v>
      </c>
      <c r="BT58" s="14" t="e">
        <f ca="1">BP58+1/2*(BS58-BP58)*(1-COS(2*$AZ58*$BN$8))</f>
        <v>#REF!</v>
      </c>
      <c r="BU58" s="14"/>
      <c r="BV58" s="14" t="e">
        <f ca="1">X58/(0.5*G58+Y58)</f>
        <v>#REF!</v>
      </c>
      <c r="BW58" s="14" t="e">
        <f ca="1">INT(MOD(BA58,360)/90)*90</f>
        <v>#REF!</v>
      </c>
      <c r="BX58" s="14" t="e">
        <f ca="1">IF(BW58=0,$BW$13*EXP($BX$13*$BV58)+1-$BW$13,IF(BW58=180,$BW$11*EXP($BX$11*$BV58)+1-$BW$11,$BW$12*EXP($BX$12*$BV58)+1-$BW$12))</f>
        <v>#REF!</v>
      </c>
      <c r="BY58" s="14" t="e">
        <f ca="1">IF(BW58=270,$BW$13*EXP($BX$13*$BV58)+1-$BW$13,IF(BW58=90,$BW$11*EXP($BX$11*$BV58)+1-$BW$11,$BW$12*EXP($BX$12*$BV58)+1-$BW$12))</f>
        <v>#REF!</v>
      </c>
      <c r="BZ58" s="14" t="e">
        <f ca="1">BX58+1/2*(BY58-BX58)*(1-COS(2*($BA58-$BW58)*$BX$8))</f>
        <v>#REF!</v>
      </c>
      <c r="CA58" s="14" t="e">
        <f ca="1">MIN(1,IF(BW58=0,$BW$19*EXP($BX$19*$BV58)+1-$BW$19,IF(BW58=180,$BW$17*EXP($BX$17*$BV58)+1-$BW$17,$BW$18*EXP($BX$18*$BV58)+1-$BW$18)))</f>
        <v>#REF!</v>
      </c>
      <c r="CB58" s="14" t="e">
        <f ca="1">IF(BW58=270,$BW$19*EXP($BX$19*$BV58)+1-$BW$19,IF(BW58=90,$BW$17*EXP($BX$17*$BV58)+1-$BW$17,$BW$18*EXP($BX$18*$BV58)+1-$BW$18))</f>
        <v>#REF!</v>
      </c>
      <c r="CC58" s="14" t="e">
        <f ca="1">CA58+1/2*(CB58-CA58)*(1-COS(2*($BA58-$BW58)*$BX$8))</f>
        <v>#REF!</v>
      </c>
      <c r="CD58" s="14" t="e">
        <f ca="1">BZ58+1/2*(CC58-BZ58)*(1-COS(2*$AZ58*$BX$8))</f>
        <v>#REF!</v>
      </c>
      <c r="CI58" s="15" t="e">
        <f ca="1">D58</f>
        <v>#REF!</v>
      </c>
      <c r="CJ58" s="15" t="e">
        <f ca="1">C58</f>
        <v>#REF!</v>
      </c>
      <c r="CK58" s="14">
        <f>IF(AND(I58=0,J58=0),1,I58/J58)</f>
        <v>1</v>
      </c>
      <c r="CL58" s="14" t="e">
        <f ca="1">INT(MOD(CJ58,360)/90)*90</f>
        <v>#REF!</v>
      </c>
      <c r="CM58" s="14" t="e">
        <f ca="1">IF(CL58=0,$CL$13*EXP($CM$13*$CK58)+1-$CL$13,IF(CL58=180,$CL$11*EXP($CM$11*$CK58)+1-$CL$11,$CL$12*EXP($CM$12*$CK58)+1-$CL$12))</f>
        <v>#REF!</v>
      </c>
      <c r="CN58" s="14" t="e">
        <f ca="1">IF(CL58=270,$CL$13*EXP($CM$13*$CK58)+1-$CL$13,IF(CL58=90,$CL$11*EXP($CM$11*$CK58)+1-$CL$11,$CL$12*EXP($CM$12*$CK58)+1-$CL$12))</f>
        <v>#REF!</v>
      </c>
      <c r="CO58" s="14" t="e">
        <f ca="1">CM58+1/2*(CN58-CM58)*(1-COS(2*($CJ58-$CL58)*$CM$8))</f>
        <v>#REF!</v>
      </c>
      <c r="CP58" s="14" t="e">
        <f ca="1">IF(CL58=0,$CL$19*EXP($CM$19*$CK58)+1-$CL$19,IF(CL58=180,$CL$17*EXP($CM$17*$CK58)+1-$CL$17,$CL$18*EXP($CM$18*$CK58)+1-$CL$18))</f>
        <v>#REF!</v>
      </c>
      <c r="CQ58" s="14" t="e">
        <f ca="1">IF(CL58=270,$CL$19*EXP($CM$19*$CK58)+1-$CL$19,IF(CL58=90,$CL$17*EXP($CM$17*$CK58)+1-$CL$17,$CL$18*EXP($CM$18*$CK58)+1-$CL$18))</f>
        <v>#REF!</v>
      </c>
      <c r="CR58" s="14" t="e">
        <f ca="1">CP58+1/2*(CQ58-CP58)*(1-COS(2*($CJ58-$CL58)*$CM$8))</f>
        <v>#REF!</v>
      </c>
      <c r="CS58" s="14" t="e">
        <f ca="1">IF(OR(ISNUMBER(I58),ISNUMBER(J58)),MAX(CO58+1/2*(CR58-CO58)*(1-COS(2*$CI58*$CM$8)),IF(SIN(RADIANS(D58))&lt;&gt;0,1-$I58/$G58/ABS(SIN(RADIANS(D58))),0)),IF(ISNUMBER(A58),1,#N/A))</f>
        <v>#N/A</v>
      </c>
      <c r="CT58" s="14"/>
      <c r="CU58" s="14" t="e">
        <f ca="1">S58/(0.5*F58+T58)</f>
        <v>#REF!</v>
      </c>
      <c r="CV58" s="14" t="e">
        <f ca="1">INT(MOD(BA58,360)/90)*90</f>
        <v>#REF!</v>
      </c>
      <c r="CW58" s="14" t="e">
        <f ca="1">IF(CV58=0,$CV$13*EXP($CW$13*$CU58)+1-$CV$13,IF(CV58=180,$CV$11*EXP($CW$11*$CU58)+1-$CV$11,$CV$12*EXP($CW$12*$CU58)+1-$CV$12))</f>
        <v>#REF!</v>
      </c>
      <c r="CX58" s="14" t="e">
        <f ca="1">IF(CV58=270,$CV$13*EXP($CW$13*$CU58)+1-$CV$13,IF(CV58=90,$CV$11*EXP($CW$11*$CU58)+1-$CV$11,$CV$12*EXP($CW$12*$CU58)+1-$CV$12))</f>
        <v>#REF!</v>
      </c>
      <c r="CY58" s="14" t="e">
        <f ca="1">CW58+1/2*(CX58-CW58)*(1-COS(2*($CJ58-$CV58)*$CW$8))</f>
        <v>#REF!</v>
      </c>
      <c r="CZ58" s="14" t="e">
        <f ca="1">IF(CV58=0,$CV$19*EXP($CW$19*$CU58)+1-$CV$19,IF(CV58=180,$CV$17*EXP($CW$17*$CU58)+1-$CV$17,$CV$18*EXP($CW$18*$CU58)+1-$CV$18))</f>
        <v>#REF!</v>
      </c>
      <c r="DA58" s="14" t="e">
        <f ca="1">IF(CV58=270,$CV$19*EXP($CW$19*$CU58)+1-$CV$19,IF(CV58=90,$CV$17*EXP($CW$17*$CU58)+1-$CV$17,$CV$18*EXP($CW$18*$CU58)+1-$CV$18))</f>
        <v>#REF!</v>
      </c>
      <c r="DB58" s="14" t="e">
        <f ca="1">CZ58+1/2*(DA58-CZ58)*(1-COS(2*($CJ58-$CV58)*$CW$8))</f>
        <v>#REF!</v>
      </c>
      <c r="DC58" s="14" t="e">
        <f ca="1">IF(OR(ISNUMBER(S58),ISNUMBER(T58)),CY58+1/2*(DB58-CY58)*(1-COS(2*CI58*$CW$8)),IF(ISNUMBER(A58),1,#N/A))</f>
        <v>#N/A</v>
      </c>
      <c r="DD58" s="14"/>
      <c r="DE58" s="14" t="e">
        <f ca="1">X58/(0.5*G58+Y58)</f>
        <v>#REF!</v>
      </c>
      <c r="DF58" s="14" t="e">
        <f ca="1">INT(MOD(CJ58,360)/90)*90</f>
        <v>#REF!</v>
      </c>
      <c r="DG58" s="14" t="e">
        <f ca="1">IF(DF58=0,$DF$13*EXP($DG$13*$DE58)+1-$DF$13,IF(DF58=180,$DF$11*EXP($DG$11*$DE58)+1-$DF$11,$DF$12*EXP($DG$12*$DE58)+1-$DF$12))</f>
        <v>#REF!</v>
      </c>
      <c r="DH58" s="14" t="e">
        <f ca="1">IF(DF58=270,$DF$13*EXP($DG$13*$DE58)+1-$DF$13,IF(DF58=90,$DF$11*EXP($DG$11*$DE58)+1-$DF$11,$DF$12*EXP($DG$12*$DE58)+1-$DF$12))</f>
        <v>#REF!</v>
      </c>
      <c r="DI58" s="14" t="e">
        <f ca="1">DG58+1/2*(DH58-DG58)*(1-COS(2*($CJ58-$DF58)*$DG$8))</f>
        <v>#REF!</v>
      </c>
      <c r="DJ58" s="14" t="e">
        <f ca="1">MIN(1,IF(DF58=0,$DF$19+(1-$DF$19)/(1+$DE58^2)^$DG$19,IF(DF58=180,$DF$17+(1-$DF$17)/(1+$DE58^2)^$DG$17,$DF$18+(1-$DF$18)/(1+$DE58^2)^$DG$18)))</f>
        <v>#REF!</v>
      </c>
      <c r="DK58" s="14" t="e">
        <f ca="1">IF(DF58=270,$DF$19+(1-$DF$19)/(1+$DE58^2)^$DG$19,IF(DF58=90,$DF$17+(1-$DF$17)/(1+$DE58^2)^$DG$17,$DF$18+(1-$DF$18)/(1+$DE58^2)^$DG$18))</f>
        <v>#REF!</v>
      </c>
      <c r="DL58" s="14" t="e">
        <f ca="1">DJ58+1/2*(DK58-DJ58)*(1-COS(2*($CJ58-$DF58)*$DG$8))</f>
        <v>#REF!</v>
      </c>
      <c r="DM58" s="14" t="e">
        <f ca="1">IF(OR(ISNUMBER(X58),ISNUMBER(Y58)),DI58+1/2*(DL58-DI58)*(1-COS(2*$CI58*$DG$8)),IF(ISNUMBER(A58),1,#N/A))</f>
        <v>#N/A</v>
      </c>
    </row>
    <row r="59" spans="1:117" s="1" customFormat="1">
      <c r="A59" s="33" t="e">
        <f ca="1">INDIRECT("Shading!"&amp;$DZ$24&amp;$EA$24+ROW(A59)-23)</f>
        <v>#REF!</v>
      </c>
      <c r="B59" s="34" t="e">
        <f ca="1">INDIRECT("Shading!"&amp;$DZ$25&amp;$EA$25+ROW(B59)-23)</f>
        <v>#REF!</v>
      </c>
      <c r="C59" s="33" t="e">
        <f ca="1">INDIRECT("Shading!"&amp;$DZ$26&amp;$EA$26+ROW(C59)-23)</f>
        <v>#REF!</v>
      </c>
      <c r="D59" s="33" t="e">
        <f ca="1">INDIRECT("Shading!"&amp;$DZ$27&amp;$EA$27+ROW(D59)-23)</f>
        <v>#REF!</v>
      </c>
      <c r="E59" s="32" t="e">
        <f ca="1">INDIRECT("Shading!"&amp;$DZ$28&amp;$EA$28+ROW(E59)-23)</f>
        <v>#REF!</v>
      </c>
      <c r="F59" s="31" t="e">
        <f ca="1">INDIRECT("Shading!"&amp;$DZ$29&amp;$EA$29+ROW(F59)-23)</f>
        <v>#REF!</v>
      </c>
      <c r="G59" s="31" t="e">
        <f ca="1">INDIRECT("Shading!"&amp;$DZ$30&amp;$EA$30+ROW(G59)-23)</f>
        <v>#REF!</v>
      </c>
      <c r="H59" s="30" t="e">
        <f ca="1">INDIRECT("Shading!"&amp;$DZ$31&amp;$EA$31+ROW(H59)-23)</f>
        <v>#REF!</v>
      </c>
      <c r="I59" s="23"/>
      <c r="J59" s="23"/>
      <c r="K59" s="24"/>
      <c r="L59" s="19"/>
      <c r="M59" s="19"/>
      <c r="N59" s="25">
        <f ca="1">IF(AND(ISNUMBER(I59),ISNUMBER(J59),ISNUMBER(K59),ISNUMBER(L59),ISNUMBER(INDIRECT("Shading!"&amp;$DZ$33&amp;$EA$33+ROW(N59)-23))),INDIRECT("Shading!"&amp;$DZ$33&amp;$EA$33+ROW(N59)-23),1)</f>
        <v>1</v>
      </c>
      <c r="O59" s="25">
        <f ca="1">IF(AND(ISNUMBER(I59),ISNUMBER(J59),ISNUMBER(K59),ISNUMBER(L59),ISNUMBER(INDIRECT("Shading!"&amp;$DZ$34&amp;$EA$34+ROW(N59)-23))),INDIRECT("Shading!"&amp;$DZ$34&amp;$EA$34+ROW(O59)-23),1)</f>
        <v>1</v>
      </c>
      <c r="P59" s="18">
        <f ca="1">IF(AND(ISNUMBER(I59),ISNUMBER(J59),ISNUMBER(K59),ISNUMBER(L59),ISNUMBER(N59)),1-(N59-BJ59)*(K59/IF(OR(E59="East",E59="West"),45,90)*(1-L59)/N59),1)</f>
        <v>1</v>
      </c>
      <c r="Q59" s="17">
        <f ca="1">IF(AND(ISNUMBER(I59),ISNUMBER(J59),ISNUMBER(K59),ISNUMBER(M59),ISNUMBER(O59)),1-(O59-CS59)*(K59/IF(OR(E59="East",E59="West"),45,90)*(1-M59)/O59),1)</f>
        <v>1</v>
      </c>
      <c r="R59" s="32" t="str">
        <f ca="1">IF(OR(P59&gt;1,Q59&gt;1),"Horizon shading ","")</f>
        <v/>
      </c>
      <c r="S59" s="29"/>
      <c r="T59" s="28"/>
      <c r="U59" s="39">
        <f>IF(AND(ISNUMBER(S59),ISNUMBER(T59)),1-0.5*(1-BT59),1)</f>
        <v>1</v>
      </c>
      <c r="V59" s="38">
        <f>IF(AND(ISNUMBER(S59),ISNUMBER(T59)),1-0.5*(1-DC59),1)</f>
        <v>1</v>
      </c>
      <c r="W59" s="215" t="str">
        <f>IF(OR(U59&gt;1,V59&gt;1),"Reveal shading ","")</f>
        <v/>
      </c>
      <c r="X59" s="23"/>
      <c r="Y59" s="23"/>
      <c r="Z59" s="19"/>
      <c r="AA59" s="19"/>
      <c r="AB59" s="25">
        <f ca="1">IF(AND(ISNUMBER(X59),ISNUMBER(Y59),ISNUMBER(Z59),ISNUMBER(INDIRECT("Shading!"&amp;$DZ$35&amp;$EA$35+ROW(N59)-23))),INDIRECT("Shading!"&amp;$DZ$35&amp;$EA$35+ROW(N59)-23),1)</f>
        <v>1</v>
      </c>
      <c r="AC59" s="25">
        <f ca="1">IF(AND(ISNUMBER(X59),ISNUMBER(Y59),ISNUMBER(AA59),ISNUMBER(INDIRECT("Shading!"&amp;$DZ$36&amp;$EA$36+ROW(N59)-23))),INDIRECT("Shading!"&amp;$DZ$36&amp;$EA$36+ROW(O59)-23),1)</f>
        <v>1</v>
      </c>
      <c r="AD59" s="18">
        <f ca="1">IF(AND(ISNUMBER(X59),ISNUMBER(Y59),ISNUMBER(Z59),ISNUMBER(AB59)),1-(AB59-CD59)/AB59*(1-Z59),1)</f>
        <v>1</v>
      </c>
      <c r="AE59" s="17">
        <f ca="1">IF(AND(ISNUMBER(X59),ISNUMBER(Y59),ISNUMBER(AA59),ISNUMBER(AC59)),1-(AC59-DM59)/AC59*(1-AA59),1)</f>
        <v>1</v>
      </c>
      <c r="AF59" s="215" t="str">
        <f ca="1">IF(OR(AD59&gt;1,AE59&gt;1),"Overhang shading ","")</f>
        <v/>
      </c>
      <c r="AG59" s="24"/>
      <c r="AH59" s="24"/>
      <c r="AI59" s="23"/>
      <c r="AJ59" s="37">
        <f>IF(AND(ISNUMBER($AI$19),ISNUMBER(AG59)),$F59*$AI$19/1000*$AG59,0)</f>
        <v>0</v>
      </c>
      <c r="AK59" s="36">
        <f>IF(AND(ISNUMBER($AI$19),ISNUMBER(AH59)),IF(ISNUMBER($AI59),$AI59,$G59)*$AI$19/1000*$AH59,0)</f>
        <v>0</v>
      </c>
      <c r="AL59" s="35">
        <f>IF(OR(AJ59&gt;0,AK59&gt;0),1-(AJ59+AK59)/H59*$AI$18,1)</f>
        <v>1</v>
      </c>
      <c r="AM59" s="215" t="str">
        <f>IF(AL59&gt;1,"Glazing bars/juliet balcony shading ","")</f>
        <v/>
      </c>
      <c r="AN59" s="19"/>
      <c r="AO59" s="19"/>
      <c r="AP59" s="18" t="str">
        <f ca="1">IF(OR(P59*U59*AD59*AL59*IF(ISNUMBER(AN59),AN59,1)&gt;=1,P59*U59*AD59*AL59*IF(ISNUMBER(AN59),AN59,1)=0),"",P59*U59*AD59*AL59*IF(ISNUMBER(AN59),AN59,1))</f>
        <v/>
      </c>
      <c r="AQ59" s="17" t="str">
        <f ca="1">IF(OR(Q59*V59*AE59*AL59*IF(ISNUMBER(AO59),AO59,1)&gt;=1,Q59*V59*AE59*AL59*IF(ISNUMBER(AO59),AO59,1)=0),"",Q59*V59*AE59*AL59*IF(ISNUMBER(AO59),AO59,1))</f>
        <v/>
      </c>
      <c r="AR59" s="16" t="str">
        <f ca="1">'Additional Shading 424'!$AP59</f>
        <v/>
      </c>
      <c r="AS59" s="16" t="str">
        <f ca="1">'Additional Shading 424'!$AQ59</f>
        <v/>
      </c>
      <c r="AZ59" s="15" t="e">
        <f ca="1">D59</f>
        <v>#REF!</v>
      </c>
      <c r="BA59" s="15" t="e">
        <f ca="1">C59</f>
        <v>#REF!</v>
      </c>
      <c r="BB59" s="14">
        <f>IF(AND(I59=0,J59=0),1,I59/J59)</f>
        <v>1</v>
      </c>
      <c r="BC59" s="14" t="e">
        <f ca="1">INT(MOD(BA59,360)/90)*90</f>
        <v>#REF!</v>
      </c>
      <c r="BD59" s="14" t="e">
        <f ca="1">IF(BC59=0,$BC$13+(1-$BC$13)/(1+$BB59^2)^$BD$13,IF(BC59=180,$BC$11+(1-$BC$11)/(1+$BB59^2)^$BD$11,$BC$12+(1-$BC$12)/(1+$BB59^2)^$BD$12))</f>
        <v>#REF!</v>
      </c>
      <c r="BE59" s="14" t="e">
        <f ca="1">IF(BC59=270,$BC$13+(1-$BC$13)/(1+$BB59^2)^$BD$13,IF(BC59=90,$BC$11+(1-$BC$11)/(1+$BB59^2)^$BD$11,$BC$12+(1-$BC$12)/(1+$BB59^2)^$BD$12))</f>
        <v>#REF!</v>
      </c>
      <c r="BF59" s="14" t="e">
        <f ca="1">BD59+1/2*(BE59-BD59)*(1-COS(2*($BA59-$BC59)*$BD$8))</f>
        <v>#REF!</v>
      </c>
      <c r="BG59" s="14" t="e">
        <f ca="1">IF(BC59=0,$BC$19*EXP($BD$19*$BB59)+1-$BC$19,IF(BC59=180,$BC$17+(1-$BC$17)/(1+$BB59^2)^$BD$17,$BC$18*EXP($BD$18*$BB59)+1-$BC$18))</f>
        <v>#REF!</v>
      </c>
      <c r="BH59" s="14" t="e">
        <f ca="1">IF(BC59=270,$BC$19*EXP($BD$19*$BB59)+1-$BC$19,IF(BC59=90,$BC$17+(1-$BC$17)/(1+$BB59^2)^$BD$17,$BC$18*EXP($BD$18*$BB59)+1-$BC$18))</f>
        <v>#REF!</v>
      </c>
      <c r="BI59" s="14" t="e">
        <f ca="1">BG59+1/2*(BH59-BG59)*(1-COS(2*($BA59-$BC59)*$BD$8))</f>
        <v>#REF!</v>
      </c>
      <c r="BJ59" s="14" t="e">
        <f ca="1">IF(OR(ISNUMBER(I59),ISNUMBER(J59)),MAX(BF59+1/2*(BI59-BF59)*(1-COS(2*$AZ59*$BD$8)),IF(SIN(RADIANS(D59))&lt;&gt;0,1-$I59/$G59/ABS(SIN(RADIANS(D59))),0)),IF(ISNUMBER(A59),1,#N/A))</f>
        <v>#N/A</v>
      </c>
      <c r="BK59" s="14"/>
      <c r="BL59" s="14" t="e">
        <f ca="1">S59/(0.5*F59+T59)</f>
        <v>#REF!</v>
      </c>
      <c r="BM59" s="14" t="e">
        <f ca="1">INT(MOD(BA59,360)/90)*90</f>
        <v>#REF!</v>
      </c>
      <c r="BN59" s="14" t="e">
        <f ca="1">IF(BM59=0,$BM$13*EXP($BN$13*$BL59)+1-$BM$13,IF(BM59=180,$BM$11*EXP($BN$11*$BL59)+1-$BM$11,$BM$12*EXP($BN$12*$BL59)+1-$BM$12))</f>
        <v>#REF!</v>
      </c>
      <c r="BO59" s="14" t="e">
        <f ca="1">IF(BM59=270,$BM$13*EXP($BN$13*$BL59)+1-$BM$13,IF(BM59=90,$BM$11*EXP($BN$11*$BL59)+1-$BM$11,$BM$12*EXP($BN$12*$BL59)+1-$BM$12))</f>
        <v>#REF!</v>
      </c>
      <c r="BP59" s="14" t="e">
        <f ca="1">BN59+1/2*(BO59-BN59)*(1-COS(2*($C59-$BM59)*$BN$8))</f>
        <v>#REF!</v>
      </c>
      <c r="BQ59" s="14" t="e">
        <f ca="1">IF(BM59=0,$BM$19*EXP($BN$19*$BL59)+1-$BM$19,IF(BM59=180,$BM$17*EXP($BN$17*$BL59)+1-$BM$17,$BM$18*EXP($BN$18*$BL59)+1-$BM$18))</f>
        <v>#REF!</v>
      </c>
      <c r="BR59" s="14" t="e">
        <f ca="1">IF(BM59=270,$BM$19*EXP($BN$19*$BL59)+1-$BM$19,IF(BM59=90,$BM$17*EXP($BN$17*$BL59)+1-$BM$17,$BM$18*EXP($BN$18*$BL59)+1-$BM$18))</f>
        <v>#REF!</v>
      </c>
      <c r="BS59" s="14" t="e">
        <f ca="1">BQ59+1/2*(BR59-BQ59)*(1-COS(2*($C59-$BM59)*$BN$8))</f>
        <v>#REF!</v>
      </c>
      <c r="BT59" s="14" t="e">
        <f ca="1">BP59+1/2*(BS59-BP59)*(1-COS(2*$AZ59*$BN$8))</f>
        <v>#REF!</v>
      </c>
      <c r="BU59" s="14"/>
      <c r="BV59" s="14" t="e">
        <f ca="1">X59/(0.5*G59+Y59)</f>
        <v>#REF!</v>
      </c>
      <c r="BW59" s="14" t="e">
        <f ca="1">INT(MOD(BA59,360)/90)*90</f>
        <v>#REF!</v>
      </c>
      <c r="BX59" s="14" t="e">
        <f ca="1">IF(BW59=0,$BW$13*EXP($BX$13*$BV59)+1-$BW$13,IF(BW59=180,$BW$11*EXP($BX$11*$BV59)+1-$BW$11,$BW$12*EXP($BX$12*$BV59)+1-$BW$12))</f>
        <v>#REF!</v>
      </c>
      <c r="BY59" s="14" t="e">
        <f ca="1">IF(BW59=270,$BW$13*EXP($BX$13*$BV59)+1-$BW$13,IF(BW59=90,$BW$11*EXP($BX$11*$BV59)+1-$BW$11,$BW$12*EXP($BX$12*$BV59)+1-$BW$12))</f>
        <v>#REF!</v>
      </c>
      <c r="BZ59" s="14" t="e">
        <f ca="1">BX59+1/2*(BY59-BX59)*(1-COS(2*($BA59-$BW59)*$BX$8))</f>
        <v>#REF!</v>
      </c>
      <c r="CA59" s="14" t="e">
        <f ca="1">MIN(1,IF(BW59=0,$BW$19*EXP($BX$19*$BV59)+1-$BW$19,IF(BW59=180,$BW$17*EXP($BX$17*$BV59)+1-$BW$17,$BW$18*EXP($BX$18*$BV59)+1-$BW$18)))</f>
        <v>#REF!</v>
      </c>
      <c r="CB59" s="14" t="e">
        <f ca="1">IF(BW59=270,$BW$19*EXP($BX$19*$BV59)+1-$BW$19,IF(BW59=90,$BW$17*EXP($BX$17*$BV59)+1-$BW$17,$BW$18*EXP($BX$18*$BV59)+1-$BW$18))</f>
        <v>#REF!</v>
      </c>
      <c r="CC59" s="14" t="e">
        <f ca="1">CA59+1/2*(CB59-CA59)*(1-COS(2*($BA59-$BW59)*$BX$8))</f>
        <v>#REF!</v>
      </c>
      <c r="CD59" s="14" t="e">
        <f ca="1">BZ59+1/2*(CC59-BZ59)*(1-COS(2*$AZ59*$BX$8))</f>
        <v>#REF!</v>
      </c>
      <c r="CI59" s="15" t="e">
        <f ca="1">D59</f>
        <v>#REF!</v>
      </c>
      <c r="CJ59" s="15" t="e">
        <f ca="1">C59</f>
        <v>#REF!</v>
      </c>
      <c r="CK59" s="14">
        <f>IF(AND(I59=0,J59=0),1,I59/J59)</f>
        <v>1</v>
      </c>
      <c r="CL59" s="14" t="e">
        <f ca="1">INT(MOD(CJ59,360)/90)*90</f>
        <v>#REF!</v>
      </c>
      <c r="CM59" s="14" t="e">
        <f ca="1">IF(CL59=0,$CL$13*EXP($CM$13*$CK59)+1-$CL$13,IF(CL59=180,$CL$11*EXP($CM$11*$CK59)+1-$CL$11,$CL$12*EXP($CM$12*$CK59)+1-$CL$12))</f>
        <v>#REF!</v>
      </c>
      <c r="CN59" s="14" t="e">
        <f ca="1">IF(CL59=270,$CL$13*EXP($CM$13*$CK59)+1-$CL$13,IF(CL59=90,$CL$11*EXP($CM$11*$CK59)+1-$CL$11,$CL$12*EXP($CM$12*$CK59)+1-$CL$12))</f>
        <v>#REF!</v>
      </c>
      <c r="CO59" s="14" t="e">
        <f ca="1">CM59+1/2*(CN59-CM59)*(1-COS(2*($CJ59-$CL59)*$CM$8))</f>
        <v>#REF!</v>
      </c>
      <c r="CP59" s="14" t="e">
        <f ca="1">IF(CL59=0,$CL$19*EXP($CM$19*$CK59)+1-$CL$19,IF(CL59=180,$CL$17*EXP($CM$17*$CK59)+1-$CL$17,$CL$18*EXP($CM$18*$CK59)+1-$CL$18))</f>
        <v>#REF!</v>
      </c>
      <c r="CQ59" s="14" t="e">
        <f ca="1">IF(CL59=270,$CL$19*EXP($CM$19*$CK59)+1-$CL$19,IF(CL59=90,$CL$17*EXP($CM$17*$CK59)+1-$CL$17,$CL$18*EXP($CM$18*$CK59)+1-$CL$18))</f>
        <v>#REF!</v>
      </c>
      <c r="CR59" s="14" t="e">
        <f ca="1">CP59+1/2*(CQ59-CP59)*(1-COS(2*($CJ59-$CL59)*$CM$8))</f>
        <v>#REF!</v>
      </c>
      <c r="CS59" s="14" t="e">
        <f ca="1">IF(OR(ISNUMBER(I59),ISNUMBER(J59)),MAX(CO59+1/2*(CR59-CO59)*(1-COS(2*$CI59*$CM$8)),IF(SIN(RADIANS(D59))&lt;&gt;0,1-$I59/$G59/ABS(SIN(RADIANS(D59))),0)),IF(ISNUMBER(A59),1,#N/A))</f>
        <v>#N/A</v>
      </c>
      <c r="CT59" s="14"/>
      <c r="CU59" s="14" t="e">
        <f ca="1">S59/(0.5*F59+T59)</f>
        <v>#REF!</v>
      </c>
      <c r="CV59" s="14" t="e">
        <f ca="1">INT(MOD(BA59,360)/90)*90</f>
        <v>#REF!</v>
      </c>
      <c r="CW59" s="14" t="e">
        <f ca="1">IF(CV59=0,$CV$13*EXP($CW$13*$CU59)+1-$CV$13,IF(CV59=180,$CV$11*EXP($CW$11*$CU59)+1-$CV$11,$CV$12*EXP($CW$12*$CU59)+1-$CV$12))</f>
        <v>#REF!</v>
      </c>
      <c r="CX59" s="14" t="e">
        <f ca="1">IF(CV59=270,$CV$13*EXP($CW$13*$CU59)+1-$CV$13,IF(CV59=90,$CV$11*EXP($CW$11*$CU59)+1-$CV$11,$CV$12*EXP($CW$12*$CU59)+1-$CV$12))</f>
        <v>#REF!</v>
      </c>
      <c r="CY59" s="14" t="e">
        <f ca="1">CW59+1/2*(CX59-CW59)*(1-COS(2*($CJ59-$CV59)*$CW$8))</f>
        <v>#REF!</v>
      </c>
      <c r="CZ59" s="14" t="e">
        <f ca="1">IF(CV59=0,$CV$19*EXP($CW$19*$CU59)+1-$CV$19,IF(CV59=180,$CV$17*EXP($CW$17*$CU59)+1-$CV$17,$CV$18*EXP($CW$18*$CU59)+1-$CV$18))</f>
        <v>#REF!</v>
      </c>
      <c r="DA59" s="14" t="e">
        <f ca="1">IF(CV59=270,$CV$19*EXP($CW$19*$CU59)+1-$CV$19,IF(CV59=90,$CV$17*EXP($CW$17*$CU59)+1-$CV$17,$CV$18*EXP($CW$18*$CU59)+1-$CV$18))</f>
        <v>#REF!</v>
      </c>
      <c r="DB59" s="14" t="e">
        <f ca="1">CZ59+1/2*(DA59-CZ59)*(1-COS(2*($CJ59-$CV59)*$CW$8))</f>
        <v>#REF!</v>
      </c>
      <c r="DC59" s="14" t="e">
        <f ca="1">IF(OR(ISNUMBER(S59),ISNUMBER(T59)),CY59+1/2*(DB59-CY59)*(1-COS(2*CI59*$CW$8)),IF(ISNUMBER(A59),1,#N/A))</f>
        <v>#N/A</v>
      </c>
      <c r="DD59" s="14"/>
      <c r="DE59" s="14" t="e">
        <f ca="1">X59/(0.5*G59+Y59)</f>
        <v>#REF!</v>
      </c>
      <c r="DF59" s="14" t="e">
        <f ca="1">INT(MOD(CJ59,360)/90)*90</f>
        <v>#REF!</v>
      </c>
      <c r="DG59" s="14" t="e">
        <f ca="1">IF(DF59=0,$DF$13*EXP($DG$13*$DE59)+1-$DF$13,IF(DF59=180,$DF$11*EXP($DG$11*$DE59)+1-$DF$11,$DF$12*EXP($DG$12*$DE59)+1-$DF$12))</f>
        <v>#REF!</v>
      </c>
      <c r="DH59" s="14" t="e">
        <f ca="1">IF(DF59=270,$DF$13*EXP($DG$13*$DE59)+1-$DF$13,IF(DF59=90,$DF$11*EXP($DG$11*$DE59)+1-$DF$11,$DF$12*EXP($DG$12*$DE59)+1-$DF$12))</f>
        <v>#REF!</v>
      </c>
      <c r="DI59" s="14" t="e">
        <f ca="1">DG59+1/2*(DH59-DG59)*(1-COS(2*($CJ59-$DF59)*$DG$8))</f>
        <v>#REF!</v>
      </c>
      <c r="DJ59" s="14" t="e">
        <f ca="1">MIN(1,IF(DF59=0,$DF$19+(1-$DF$19)/(1+$DE59^2)^$DG$19,IF(DF59=180,$DF$17+(1-$DF$17)/(1+$DE59^2)^$DG$17,$DF$18+(1-$DF$18)/(1+$DE59^2)^$DG$18)))</f>
        <v>#REF!</v>
      </c>
      <c r="DK59" s="14" t="e">
        <f ca="1">IF(DF59=270,$DF$19+(1-$DF$19)/(1+$DE59^2)^$DG$19,IF(DF59=90,$DF$17+(1-$DF$17)/(1+$DE59^2)^$DG$17,$DF$18+(1-$DF$18)/(1+$DE59^2)^$DG$18))</f>
        <v>#REF!</v>
      </c>
      <c r="DL59" s="14" t="e">
        <f ca="1">DJ59+1/2*(DK59-DJ59)*(1-COS(2*($CJ59-$DF59)*$DG$8))</f>
        <v>#REF!</v>
      </c>
      <c r="DM59" s="14" t="e">
        <f ca="1">IF(OR(ISNUMBER(X59),ISNUMBER(Y59)),DI59+1/2*(DL59-DI59)*(1-COS(2*$CI59*$DG$8)),IF(ISNUMBER(A59),1,#N/A))</f>
        <v>#N/A</v>
      </c>
    </row>
    <row r="60" spans="1:117" s="1" customFormat="1">
      <c r="A60" s="33" t="e">
        <f ca="1">INDIRECT("Shading!"&amp;$DZ$24&amp;$EA$24+ROW(A60)-23)</f>
        <v>#REF!</v>
      </c>
      <c r="B60" s="34" t="e">
        <f ca="1">INDIRECT("Shading!"&amp;$DZ$25&amp;$EA$25+ROW(B60)-23)</f>
        <v>#REF!</v>
      </c>
      <c r="C60" s="33" t="e">
        <f ca="1">INDIRECT("Shading!"&amp;$DZ$26&amp;$EA$26+ROW(C60)-23)</f>
        <v>#REF!</v>
      </c>
      <c r="D60" s="33" t="e">
        <f ca="1">INDIRECT("Shading!"&amp;$DZ$27&amp;$EA$27+ROW(D60)-23)</f>
        <v>#REF!</v>
      </c>
      <c r="E60" s="32" t="e">
        <f ca="1">INDIRECT("Shading!"&amp;$DZ$28&amp;$EA$28+ROW(E60)-23)</f>
        <v>#REF!</v>
      </c>
      <c r="F60" s="31" t="e">
        <f ca="1">INDIRECT("Shading!"&amp;$DZ$29&amp;$EA$29+ROW(F60)-23)</f>
        <v>#REF!</v>
      </c>
      <c r="G60" s="31" t="e">
        <f ca="1">INDIRECT("Shading!"&amp;$DZ$30&amp;$EA$30+ROW(G60)-23)</f>
        <v>#REF!</v>
      </c>
      <c r="H60" s="30" t="e">
        <f ca="1">INDIRECT("Shading!"&amp;$DZ$31&amp;$EA$31+ROW(H60)-23)</f>
        <v>#REF!</v>
      </c>
      <c r="I60" s="23"/>
      <c r="J60" s="23"/>
      <c r="K60" s="24"/>
      <c r="L60" s="19"/>
      <c r="M60" s="19"/>
      <c r="N60" s="25">
        <f ca="1">IF(AND(ISNUMBER(I60),ISNUMBER(J60),ISNUMBER(K60),ISNUMBER(L60),ISNUMBER(INDIRECT("Shading!"&amp;$DZ$33&amp;$EA$33+ROW(N60)-23))),INDIRECT("Shading!"&amp;$DZ$33&amp;$EA$33+ROW(N60)-23),1)</f>
        <v>1</v>
      </c>
      <c r="O60" s="25">
        <f ca="1">IF(AND(ISNUMBER(I60),ISNUMBER(J60),ISNUMBER(K60),ISNUMBER(L60),ISNUMBER(INDIRECT("Shading!"&amp;$DZ$34&amp;$EA$34+ROW(N60)-23))),INDIRECT("Shading!"&amp;$DZ$34&amp;$EA$34+ROW(O60)-23),1)</f>
        <v>1</v>
      </c>
      <c r="P60" s="18">
        <f ca="1">IF(AND(ISNUMBER(I60),ISNUMBER(J60),ISNUMBER(K60),ISNUMBER(L60),ISNUMBER(N60)),1-(N60-BJ60)*(K60/IF(OR(E60="East",E60="West"),45,90)*(1-L60)/N60),1)</f>
        <v>1</v>
      </c>
      <c r="Q60" s="17">
        <f ca="1">IF(AND(ISNUMBER(I60),ISNUMBER(J60),ISNUMBER(K60),ISNUMBER(M60),ISNUMBER(O60)),1-(O60-CS60)*(K60/IF(OR(E60="East",E60="West"),45,90)*(1-M60)/O60),1)</f>
        <v>1</v>
      </c>
      <c r="R60" s="32" t="str">
        <f ca="1">IF(OR(P60&gt;1,Q60&gt;1),"Horizon shading ","")</f>
        <v/>
      </c>
      <c r="S60" s="29"/>
      <c r="T60" s="28"/>
      <c r="U60" s="39">
        <f>IF(AND(ISNUMBER(S60),ISNUMBER(T60)),1-0.5*(1-BT60),1)</f>
        <v>1</v>
      </c>
      <c r="V60" s="38">
        <f>IF(AND(ISNUMBER(S60),ISNUMBER(T60)),1-0.5*(1-DC60),1)</f>
        <v>1</v>
      </c>
      <c r="W60" s="215" t="str">
        <f>IF(OR(U60&gt;1,V60&gt;1),"Reveal shading ","")</f>
        <v/>
      </c>
      <c r="X60" s="23"/>
      <c r="Y60" s="23"/>
      <c r="Z60" s="19"/>
      <c r="AA60" s="19"/>
      <c r="AB60" s="25">
        <f ca="1">IF(AND(ISNUMBER(X60),ISNUMBER(Y60),ISNUMBER(Z60),ISNUMBER(INDIRECT("Shading!"&amp;$DZ$35&amp;$EA$35+ROW(N60)-23))),INDIRECT("Shading!"&amp;$DZ$35&amp;$EA$35+ROW(N60)-23),1)</f>
        <v>1</v>
      </c>
      <c r="AC60" s="25">
        <f ca="1">IF(AND(ISNUMBER(X60),ISNUMBER(Y60),ISNUMBER(AA60),ISNUMBER(INDIRECT("Shading!"&amp;$DZ$36&amp;$EA$36+ROW(N60)-23))),INDIRECT("Shading!"&amp;$DZ$36&amp;$EA$36+ROW(O60)-23),1)</f>
        <v>1</v>
      </c>
      <c r="AD60" s="18">
        <f ca="1">IF(AND(ISNUMBER(X60),ISNUMBER(Y60),ISNUMBER(Z60),ISNUMBER(AB60)),1-(AB60-CD60)/AB60*(1-Z60),1)</f>
        <v>1</v>
      </c>
      <c r="AE60" s="17">
        <f ca="1">IF(AND(ISNUMBER(X60),ISNUMBER(Y60),ISNUMBER(AA60),ISNUMBER(AC60)),1-(AC60-DM60)/AC60*(1-AA60),1)</f>
        <v>1</v>
      </c>
      <c r="AF60" s="215" t="str">
        <f ca="1">IF(OR(AD60&gt;1,AE60&gt;1),"Overhang shading ","")</f>
        <v/>
      </c>
      <c r="AG60" s="24"/>
      <c r="AH60" s="24"/>
      <c r="AI60" s="23"/>
      <c r="AJ60" s="37">
        <f>IF(AND(ISNUMBER($AI$19),ISNUMBER(AG60)),$F60*$AI$19/1000*$AG60,0)</f>
        <v>0</v>
      </c>
      <c r="AK60" s="36">
        <f>IF(AND(ISNUMBER($AI$19),ISNUMBER(AH60)),IF(ISNUMBER($AI60),$AI60,$G60)*$AI$19/1000*$AH60,0)</f>
        <v>0</v>
      </c>
      <c r="AL60" s="35">
        <f>IF(OR(AJ60&gt;0,AK60&gt;0),1-(AJ60+AK60)/H60*$AI$18,1)</f>
        <v>1</v>
      </c>
      <c r="AM60" s="215" t="str">
        <f>IF(AL60&gt;1,"Glazing bars/juliet balcony shading ","")</f>
        <v/>
      </c>
      <c r="AN60" s="19"/>
      <c r="AO60" s="19"/>
      <c r="AP60" s="18" t="str">
        <f ca="1">IF(OR(P60*U60*AD60*AL60*IF(ISNUMBER(AN60),AN60,1)&gt;=1,P60*U60*AD60*AL60*IF(ISNUMBER(AN60),AN60,1)=0),"",P60*U60*AD60*AL60*IF(ISNUMBER(AN60),AN60,1))</f>
        <v/>
      </c>
      <c r="AQ60" s="17" t="str">
        <f ca="1">IF(OR(Q60*V60*AE60*AL60*IF(ISNUMBER(AO60),AO60,1)&gt;=1,Q60*V60*AE60*AL60*IF(ISNUMBER(AO60),AO60,1)=0),"",Q60*V60*AE60*AL60*IF(ISNUMBER(AO60),AO60,1))</f>
        <v/>
      </c>
      <c r="AR60" s="16" t="str">
        <f ca="1">'Additional Shading 424'!$AP60</f>
        <v/>
      </c>
      <c r="AS60" s="16" t="str">
        <f ca="1">'Additional Shading 424'!$AQ60</f>
        <v/>
      </c>
      <c r="AZ60" s="15" t="e">
        <f ca="1">D60</f>
        <v>#REF!</v>
      </c>
      <c r="BA60" s="15" t="e">
        <f ca="1">C60</f>
        <v>#REF!</v>
      </c>
      <c r="BB60" s="14">
        <f>IF(AND(I60=0,J60=0),1,I60/J60)</f>
        <v>1</v>
      </c>
      <c r="BC60" s="14" t="e">
        <f ca="1">INT(MOD(BA60,360)/90)*90</f>
        <v>#REF!</v>
      </c>
      <c r="BD60" s="14" t="e">
        <f ca="1">IF(BC60=0,$BC$13+(1-$BC$13)/(1+$BB60^2)^$BD$13,IF(BC60=180,$BC$11+(1-$BC$11)/(1+$BB60^2)^$BD$11,$BC$12+(1-$BC$12)/(1+$BB60^2)^$BD$12))</f>
        <v>#REF!</v>
      </c>
      <c r="BE60" s="14" t="e">
        <f ca="1">IF(BC60=270,$BC$13+(1-$BC$13)/(1+$BB60^2)^$BD$13,IF(BC60=90,$BC$11+(1-$BC$11)/(1+$BB60^2)^$BD$11,$BC$12+(1-$BC$12)/(1+$BB60^2)^$BD$12))</f>
        <v>#REF!</v>
      </c>
      <c r="BF60" s="14" t="e">
        <f ca="1">BD60+1/2*(BE60-BD60)*(1-COS(2*($BA60-$BC60)*$BD$8))</f>
        <v>#REF!</v>
      </c>
      <c r="BG60" s="14" t="e">
        <f ca="1">IF(BC60=0,$BC$19*EXP($BD$19*$BB60)+1-$BC$19,IF(BC60=180,$BC$17+(1-$BC$17)/(1+$BB60^2)^$BD$17,$BC$18*EXP($BD$18*$BB60)+1-$BC$18))</f>
        <v>#REF!</v>
      </c>
      <c r="BH60" s="14" t="e">
        <f ca="1">IF(BC60=270,$BC$19*EXP($BD$19*$BB60)+1-$BC$19,IF(BC60=90,$BC$17+(1-$BC$17)/(1+$BB60^2)^$BD$17,$BC$18*EXP($BD$18*$BB60)+1-$BC$18))</f>
        <v>#REF!</v>
      </c>
      <c r="BI60" s="14" t="e">
        <f ca="1">BG60+1/2*(BH60-BG60)*(1-COS(2*($BA60-$BC60)*$BD$8))</f>
        <v>#REF!</v>
      </c>
      <c r="BJ60" s="14" t="e">
        <f ca="1">IF(OR(ISNUMBER(I60),ISNUMBER(J60)),MAX(BF60+1/2*(BI60-BF60)*(1-COS(2*$AZ60*$BD$8)),IF(SIN(RADIANS(D60))&lt;&gt;0,1-$I60/$G60/ABS(SIN(RADIANS(D60))),0)),IF(ISNUMBER(A60),1,#N/A))</f>
        <v>#N/A</v>
      </c>
      <c r="BK60" s="14"/>
      <c r="BL60" s="14" t="e">
        <f ca="1">S60/(0.5*F60+T60)</f>
        <v>#REF!</v>
      </c>
      <c r="BM60" s="14" t="e">
        <f ca="1">INT(MOD(BA60,360)/90)*90</f>
        <v>#REF!</v>
      </c>
      <c r="BN60" s="14" t="e">
        <f ca="1">IF(BM60=0,$BM$13*EXP($BN$13*$BL60)+1-$BM$13,IF(BM60=180,$BM$11*EXP($BN$11*$BL60)+1-$BM$11,$BM$12*EXP($BN$12*$BL60)+1-$BM$12))</f>
        <v>#REF!</v>
      </c>
      <c r="BO60" s="14" t="e">
        <f ca="1">IF(BM60=270,$BM$13*EXP($BN$13*$BL60)+1-$BM$13,IF(BM60=90,$BM$11*EXP($BN$11*$BL60)+1-$BM$11,$BM$12*EXP($BN$12*$BL60)+1-$BM$12))</f>
        <v>#REF!</v>
      </c>
      <c r="BP60" s="14" t="e">
        <f ca="1">BN60+1/2*(BO60-BN60)*(1-COS(2*($C60-$BM60)*$BN$8))</f>
        <v>#REF!</v>
      </c>
      <c r="BQ60" s="14" t="e">
        <f ca="1">IF(BM60=0,$BM$19*EXP($BN$19*$BL60)+1-$BM$19,IF(BM60=180,$BM$17*EXP($BN$17*$BL60)+1-$BM$17,$BM$18*EXP($BN$18*$BL60)+1-$BM$18))</f>
        <v>#REF!</v>
      </c>
      <c r="BR60" s="14" t="e">
        <f ca="1">IF(BM60=270,$BM$19*EXP($BN$19*$BL60)+1-$BM$19,IF(BM60=90,$BM$17*EXP($BN$17*$BL60)+1-$BM$17,$BM$18*EXP($BN$18*$BL60)+1-$BM$18))</f>
        <v>#REF!</v>
      </c>
      <c r="BS60" s="14" t="e">
        <f ca="1">BQ60+1/2*(BR60-BQ60)*(1-COS(2*($C60-$BM60)*$BN$8))</f>
        <v>#REF!</v>
      </c>
      <c r="BT60" s="14" t="e">
        <f ca="1">BP60+1/2*(BS60-BP60)*(1-COS(2*$AZ60*$BN$8))</f>
        <v>#REF!</v>
      </c>
      <c r="BU60" s="14"/>
      <c r="BV60" s="14" t="e">
        <f ca="1">X60/(0.5*G60+Y60)</f>
        <v>#REF!</v>
      </c>
      <c r="BW60" s="14" t="e">
        <f ca="1">INT(MOD(BA60,360)/90)*90</f>
        <v>#REF!</v>
      </c>
      <c r="BX60" s="14" t="e">
        <f ca="1">IF(BW60=0,$BW$13*EXP($BX$13*$BV60)+1-$BW$13,IF(BW60=180,$BW$11*EXP($BX$11*$BV60)+1-$BW$11,$BW$12*EXP($BX$12*$BV60)+1-$BW$12))</f>
        <v>#REF!</v>
      </c>
      <c r="BY60" s="14" t="e">
        <f ca="1">IF(BW60=270,$BW$13*EXP($BX$13*$BV60)+1-$BW$13,IF(BW60=90,$BW$11*EXP($BX$11*$BV60)+1-$BW$11,$BW$12*EXP($BX$12*$BV60)+1-$BW$12))</f>
        <v>#REF!</v>
      </c>
      <c r="BZ60" s="14" t="e">
        <f ca="1">BX60+1/2*(BY60-BX60)*(1-COS(2*($BA60-$BW60)*$BX$8))</f>
        <v>#REF!</v>
      </c>
      <c r="CA60" s="14" t="e">
        <f ca="1">MIN(1,IF(BW60=0,$BW$19*EXP($BX$19*$BV60)+1-$BW$19,IF(BW60=180,$BW$17*EXP($BX$17*$BV60)+1-$BW$17,$BW$18*EXP($BX$18*$BV60)+1-$BW$18)))</f>
        <v>#REF!</v>
      </c>
      <c r="CB60" s="14" t="e">
        <f ca="1">IF(BW60=270,$BW$19*EXP($BX$19*$BV60)+1-$BW$19,IF(BW60=90,$BW$17*EXP($BX$17*$BV60)+1-$BW$17,$BW$18*EXP($BX$18*$BV60)+1-$BW$18))</f>
        <v>#REF!</v>
      </c>
      <c r="CC60" s="14" t="e">
        <f ca="1">CA60+1/2*(CB60-CA60)*(1-COS(2*($BA60-$BW60)*$BX$8))</f>
        <v>#REF!</v>
      </c>
      <c r="CD60" s="14" t="e">
        <f ca="1">BZ60+1/2*(CC60-BZ60)*(1-COS(2*$AZ60*$BX$8))</f>
        <v>#REF!</v>
      </c>
      <c r="CI60" s="15" t="e">
        <f ca="1">D60</f>
        <v>#REF!</v>
      </c>
      <c r="CJ60" s="15" t="e">
        <f ca="1">C60</f>
        <v>#REF!</v>
      </c>
      <c r="CK60" s="14">
        <f>IF(AND(I60=0,J60=0),1,I60/J60)</f>
        <v>1</v>
      </c>
      <c r="CL60" s="14" t="e">
        <f ca="1">INT(MOD(CJ60,360)/90)*90</f>
        <v>#REF!</v>
      </c>
      <c r="CM60" s="14" t="e">
        <f ca="1">IF(CL60=0,$CL$13*EXP($CM$13*$CK60)+1-$CL$13,IF(CL60=180,$CL$11*EXP($CM$11*$CK60)+1-$CL$11,$CL$12*EXP($CM$12*$CK60)+1-$CL$12))</f>
        <v>#REF!</v>
      </c>
      <c r="CN60" s="14" t="e">
        <f ca="1">IF(CL60=270,$CL$13*EXP($CM$13*$CK60)+1-$CL$13,IF(CL60=90,$CL$11*EXP($CM$11*$CK60)+1-$CL$11,$CL$12*EXP($CM$12*$CK60)+1-$CL$12))</f>
        <v>#REF!</v>
      </c>
      <c r="CO60" s="14" t="e">
        <f ca="1">CM60+1/2*(CN60-CM60)*(1-COS(2*($CJ60-$CL60)*$CM$8))</f>
        <v>#REF!</v>
      </c>
      <c r="CP60" s="14" t="e">
        <f ca="1">IF(CL60=0,$CL$19*EXP($CM$19*$CK60)+1-$CL$19,IF(CL60=180,$CL$17*EXP($CM$17*$CK60)+1-$CL$17,$CL$18*EXP($CM$18*$CK60)+1-$CL$18))</f>
        <v>#REF!</v>
      </c>
      <c r="CQ60" s="14" t="e">
        <f ca="1">IF(CL60=270,$CL$19*EXP($CM$19*$CK60)+1-$CL$19,IF(CL60=90,$CL$17*EXP($CM$17*$CK60)+1-$CL$17,$CL$18*EXP($CM$18*$CK60)+1-$CL$18))</f>
        <v>#REF!</v>
      </c>
      <c r="CR60" s="14" t="e">
        <f ca="1">CP60+1/2*(CQ60-CP60)*(1-COS(2*($CJ60-$CL60)*$CM$8))</f>
        <v>#REF!</v>
      </c>
      <c r="CS60" s="14" t="e">
        <f ca="1">IF(OR(ISNUMBER(I60),ISNUMBER(J60)),MAX(CO60+1/2*(CR60-CO60)*(1-COS(2*$CI60*$CM$8)),IF(SIN(RADIANS(D60))&lt;&gt;0,1-$I60/$G60/ABS(SIN(RADIANS(D60))),0)),IF(ISNUMBER(A60),1,#N/A))</f>
        <v>#N/A</v>
      </c>
      <c r="CT60" s="14"/>
      <c r="CU60" s="14" t="e">
        <f ca="1">S60/(0.5*F60+T60)</f>
        <v>#REF!</v>
      </c>
      <c r="CV60" s="14" t="e">
        <f ca="1">INT(MOD(BA60,360)/90)*90</f>
        <v>#REF!</v>
      </c>
      <c r="CW60" s="14" t="e">
        <f ca="1">IF(CV60=0,$CV$13*EXP($CW$13*$CU60)+1-$CV$13,IF(CV60=180,$CV$11*EXP($CW$11*$CU60)+1-$CV$11,$CV$12*EXP($CW$12*$CU60)+1-$CV$12))</f>
        <v>#REF!</v>
      </c>
      <c r="CX60" s="14" t="e">
        <f ca="1">IF(CV60=270,$CV$13*EXP($CW$13*$CU60)+1-$CV$13,IF(CV60=90,$CV$11*EXP($CW$11*$CU60)+1-$CV$11,$CV$12*EXP($CW$12*$CU60)+1-$CV$12))</f>
        <v>#REF!</v>
      </c>
      <c r="CY60" s="14" t="e">
        <f ca="1">CW60+1/2*(CX60-CW60)*(1-COS(2*($CJ60-$CV60)*$CW$8))</f>
        <v>#REF!</v>
      </c>
      <c r="CZ60" s="14" t="e">
        <f ca="1">IF(CV60=0,$CV$19*EXP($CW$19*$CU60)+1-$CV$19,IF(CV60=180,$CV$17*EXP($CW$17*$CU60)+1-$CV$17,$CV$18*EXP($CW$18*$CU60)+1-$CV$18))</f>
        <v>#REF!</v>
      </c>
      <c r="DA60" s="14" t="e">
        <f ca="1">IF(CV60=270,$CV$19*EXP($CW$19*$CU60)+1-$CV$19,IF(CV60=90,$CV$17*EXP($CW$17*$CU60)+1-$CV$17,$CV$18*EXP($CW$18*$CU60)+1-$CV$18))</f>
        <v>#REF!</v>
      </c>
      <c r="DB60" s="14" t="e">
        <f ca="1">CZ60+1/2*(DA60-CZ60)*(1-COS(2*($CJ60-$CV60)*$CW$8))</f>
        <v>#REF!</v>
      </c>
      <c r="DC60" s="14" t="e">
        <f ca="1">IF(OR(ISNUMBER(S60),ISNUMBER(T60)),CY60+1/2*(DB60-CY60)*(1-COS(2*CI60*$CW$8)),IF(ISNUMBER(A60),1,#N/A))</f>
        <v>#N/A</v>
      </c>
      <c r="DD60" s="14"/>
      <c r="DE60" s="14" t="e">
        <f ca="1">X60/(0.5*G60+Y60)</f>
        <v>#REF!</v>
      </c>
      <c r="DF60" s="14" t="e">
        <f ca="1">INT(MOD(CJ60,360)/90)*90</f>
        <v>#REF!</v>
      </c>
      <c r="DG60" s="14" t="e">
        <f ca="1">IF(DF60=0,$DF$13*EXP($DG$13*$DE60)+1-$DF$13,IF(DF60=180,$DF$11*EXP($DG$11*$DE60)+1-$DF$11,$DF$12*EXP($DG$12*$DE60)+1-$DF$12))</f>
        <v>#REF!</v>
      </c>
      <c r="DH60" s="14" t="e">
        <f ca="1">IF(DF60=270,$DF$13*EXP($DG$13*$DE60)+1-$DF$13,IF(DF60=90,$DF$11*EXP($DG$11*$DE60)+1-$DF$11,$DF$12*EXP($DG$12*$DE60)+1-$DF$12))</f>
        <v>#REF!</v>
      </c>
      <c r="DI60" s="14" t="e">
        <f ca="1">DG60+1/2*(DH60-DG60)*(1-COS(2*($CJ60-$DF60)*$DG$8))</f>
        <v>#REF!</v>
      </c>
      <c r="DJ60" s="14" t="e">
        <f ca="1">MIN(1,IF(DF60=0,$DF$19+(1-$DF$19)/(1+$DE60^2)^$DG$19,IF(DF60=180,$DF$17+(1-$DF$17)/(1+$DE60^2)^$DG$17,$DF$18+(1-$DF$18)/(1+$DE60^2)^$DG$18)))</f>
        <v>#REF!</v>
      </c>
      <c r="DK60" s="14" t="e">
        <f ca="1">IF(DF60=270,$DF$19+(1-$DF$19)/(1+$DE60^2)^$DG$19,IF(DF60=90,$DF$17+(1-$DF$17)/(1+$DE60^2)^$DG$17,$DF$18+(1-$DF$18)/(1+$DE60^2)^$DG$18))</f>
        <v>#REF!</v>
      </c>
      <c r="DL60" s="14" t="e">
        <f ca="1">DJ60+1/2*(DK60-DJ60)*(1-COS(2*($CJ60-$DF60)*$DG$8))</f>
        <v>#REF!</v>
      </c>
      <c r="DM60" s="14" t="e">
        <f ca="1">IF(OR(ISNUMBER(X60),ISNUMBER(Y60)),DI60+1/2*(DL60-DI60)*(1-COS(2*$CI60*$DG$8)),IF(ISNUMBER(A60),1,#N/A))</f>
        <v>#N/A</v>
      </c>
    </row>
    <row r="61" spans="1:117" s="1" customFormat="1">
      <c r="A61" s="33" t="e">
        <f ca="1">INDIRECT("Shading!"&amp;$DZ$24&amp;$EA$24+ROW(A61)-23)</f>
        <v>#REF!</v>
      </c>
      <c r="B61" s="34" t="e">
        <f ca="1">INDIRECT("Shading!"&amp;$DZ$25&amp;$EA$25+ROW(B61)-23)</f>
        <v>#REF!</v>
      </c>
      <c r="C61" s="33" t="e">
        <f ca="1">INDIRECT("Shading!"&amp;$DZ$26&amp;$EA$26+ROW(C61)-23)</f>
        <v>#REF!</v>
      </c>
      <c r="D61" s="33" t="e">
        <f ca="1">INDIRECT("Shading!"&amp;$DZ$27&amp;$EA$27+ROW(D61)-23)</f>
        <v>#REF!</v>
      </c>
      <c r="E61" s="32" t="e">
        <f ca="1">INDIRECT("Shading!"&amp;$DZ$28&amp;$EA$28+ROW(E61)-23)</f>
        <v>#REF!</v>
      </c>
      <c r="F61" s="31" t="e">
        <f ca="1">INDIRECT("Shading!"&amp;$DZ$29&amp;$EA$29+ROW(F61)-23)</f>
        <v>#REF!</v>
      </c>
      <c r="G61" s="31" t="e">
        <f ca="1">INDIRECT("Shading!"&amp;$DZ$30&amp;$EA$30+ROW(G61)-23)</f>
        <v>#REF!</v>
      </c>
      <c r="H61" s="30" t="e">
        <f ca="1">INDIRECT("Shading!"&amp;$DZ$31&amp;$EA$31+ROW(H61)-23)</f>
        <v>#REF!</v>
      </c>
      <c r="I61" s="23"/>
      <c r="J61" s="23"/>
      <c r="K61" s="24"/>
      <c r="L61" s="19"/>
      <c r="M61" s="19"/>
      <c r="N61" s="25">
        <f ca="1">IF(AND(ISNUMBER(I61),ISNUMBER(J61),ISNUMBER(K61),ISNUMBER(L61),ISNUMBER(INDIRECT("Shading!"&amp;$DZ$33&amp;$EA$33+ROW(N61)-23))),INDIRECT("Shading!"&amp;$DZ$33&amp;$EA$33+ROW(N61)-23),1)</f>
        <v>1</v>
      </c>
      <c r="O61" s="25">
        <f ca="1">IF(AND(ISNUMBER(I61),ISNUMBER(J61),ISNUMBER(K61),ISNUMBER(L61),ISNUMBER(INDIRECT("Shading!"&amp;$DZ$34&amp;$EA$34+ROW(N61)-23))),INDIRECT("Shading!"&amp;$DZ$34&amp;$EA$34+ROW(O61)-23),1)</f>
        <v>1</v>
      </c>
      <c r="P61" s="18">
        <f ca="1">IF(AND(ISNUMBER(I61),ISNUMBER(J61),ISNUMBER(K61),ISNUMBER(L61),ISNUMBER(N61)),1-(N61-BJ61)*(K61/IF(OR(E61="East",E61="West"),45,90)*(1-L61)/N61),1)</f>
        <v>1</v>
      </c>
      <c r="Q61" s="17">
        <f ca="1">IF(AND(ISNUMBER(I61),ISNUMBER(J61),ISNUMBER(K61),ISNUMBER(M61),ISNUMBER(O61)),1-(O61-CS61)*(K61/IF(OR(E61="East",E61="West"),45,90)*(1-M61)/O61),1)</f>
        <v>1</v>
      </c>
      <c r="R61" s="32" t="str">
        <f ca="1">IF(OR(P61&gt;1,Q61&gt;1),"Horizon shading ","")</f>
        <v/>
      </c>
      <c r="S61" s="29"/>
      <c r="T61" s="28"/>
      <c r="U61" s="39">
        <f>IF(AND(ISNUMBER(S61),ISNUMBER(T61)),1-0.5*(1-BT61),1)</f>
        <v>1</v>
      </c>
      <c r="V61" s="38">
        <f>IF(AND(ISNUMBER(S61),ISNUMBER(T61)),1-0.5*(1-DC61),1)</f>
        <v>1</v>
      </c>
      <c r="W61" s="215" t="str">
        <f>IF(OR(U61&gt;1,V61&gt;1),"Reveal shading ","")</f>
        <v/>
      </c>
      <c r="X61" s="23"/>
      <c r="Y61" s="23"/>
      <c r="Z61" s="19"/>
      <c r="AA61" s="19"/>
      <c r="AB61" s="25">
        <f ca="1">IF(AND(ISNUMBER(X61),ISNUMBER(Y61),ISNUMBER(Z61),ISNUMBER(INDIRECT("Shading!"&amp;$DZ$35&amp;$EA$35+ROW(N61)-23))),INDIRECT("Shading!"&amp;$DZ$35&amp;$EA$35+ROW(N61)-23),1)</f>
        <v>1</v>
      </c>
      <c r="AC61" s="25">
        <f ca="1">IF(AND(ISNUMBER(X61),ISNUMBER(Y61),ISNUMBER(AA61),ISNUMBER(INDIRECT("Shading!"&amp;$DZ$36&amp;$EA$36+ROW(N61)-23))),INDIRECT("Shading!"&amp;$DZ$36&amp;$EA$36+ROW(O61)-23),1)</f>
        <v>1</v>
      </c>
      <c r="AD61" s="18">
        <f ca="1">IF(AND(ISNUMBER(X61),ISNUMBER(Y61),ISNUMBER(Z61),ISNUMBER(AB61)),1-(AB61-CD61)/AB61*(1-Z61),1)</f>
        <v>1</v>
      </c>
      <c r="AE61" s="17">
        <f ca="1">IF(AND(ISNUMBER(X61),ISNUMBER(Y61),ISNUMBER(AA61),ISNUMBER(AC61)),1-(AC61-DM61)/AC61*(1-AA61),1)</f>
        <v>1</v>
      </c>
      <c r="AF61" s="215" t="str">
        <f ca="1">IF(OR(AD61&gt;1,AE61&gt;1),"Overhang shading ","")</f>
        <v/>
      </c>
      <c r="AG61" s="24"/>
      <c r="AH61" s="24"/>
      <c r="AI61" s="23"/>
      <c r="AJ61" s="37">
        <f>IF(AND(ISNUMBER($AI$19),ISNUMBER(AG61)),$F61*$AI$19/1000*$AG61,0)</f>
        <v>0</v>
      </c>
      <c r="AK61" s="36">
        <f>IF(AND(ISNUMBER($AI$19),ISNUMBER(AH61)),IF(ISNUMBER($AI61),$AI61,$G61)*$AI$19/1000*$AH61,0)</f>
        <v>0</v>
      </c>
      <c r="AL61" s="35">
        <f>IF(OR(AJ61&gt;0,AK61&gt;0),1-(AJ61+AK61)/H61*$AI$18,1)</f>
        <v>1</v>
      </c>
      <c r="AM61" s="215" t="str">
        <f>IF(AL61&gt;1,"Glazing bars/juliet balcony shading ","")</f>
        <v/>
      </c>
      <c r="AN61" s="19"/>
      <c r="AO61" s="19"/>
      <c r="AP61" s="18" t="str">
        <f ca="1">IF(OR(P61*U61*AD61*AL61*IF(ISNUMBER(AN61),AN61,1)&gt;=1,P61*U61*AD61*AL61*IF(ISNUMBER(AN61),AN61,1)=0),"",P61*U61*AD61*AL61*IF(ISNUMBER(AN61),AN61,1))</f>
        <v/>
      </c>
      <c r="AQ61" s="17" t="str">
        <f ca="1">IF(OR(Q61*V61*AE61*AL61*IF(ISNUMBER(AO61),AO61,1)&gt;=1,Q61*V61*AE61*AL61*IF(ISNUMBER(AO61),AO61,1)=0),"",Q61*V61*AE61*AL61*IF(ISNUMBER(AO61),AO61,1))</f>
        <v/>
      </c>
      <c r="AR61" s="16" t="str">
        <f ca="1">'Additional Shading 424'!$AP61</f>
        <v/>
      </c>
      <c r="AS61" s="16" t="str">
        <f ca="1">'Additional Shading 424'!$AQ61</f>
        <v/>
      </c>
      <c r="AZ61" s="15" t="e">
        <f ca="1">D61</f>
        <v>#REF!</v>
      </c>
      <c r="BA61" s="15" t="e">
        <f ca="1">C61</f>
        <v>#REF!</v>
      </c>
      <c r="BB61" s="14">
        <f>IF(AND(I61=0,J61=0),1,I61/J61)</f>
        <v>1</v>
      </c>
      <c r="BC61" s="14" t="e">
        <f ca="1">INT(MOD(BA61,360)/90)*90</f>
        <v>#REF!</v>
      </c>
      <c r="BD61" s="14" t="e">
        <f ca="1">IF(BC61=0,$BC$13+(1-$BC$13)/(1+$BB61^2)^$BD$13,IF(BC61=180,$BC$11+(1-$BC$11)/(1+$BB61^2)^$BD$11,$BC$12+(1-$BC$12)/(1+$BB61^2)^$BD$12))</f>
        <v>#REF!</v>
      </c>
      <c r="BE61" s="14" t="e">
        <f ca="1">IF(BC61=270,$BC$13+(1-$BC$13)/(1+$BB61^2)^$BD$13,IF(BC61=90,$BC$11+(1-$BC$11)/(1+$BB61^2)^$BD$11,$BC$12+(1-$BC$12)/(1+$BB61^2)^$BD$12))</f>
        <v>#REF!</v>
      </c>
      <c r="BF61" s="14" t="e">
        <f ca="1">BD61+1/2*(BE61-BD61)*(1-COS(2*($BA61-$BC61)*$BD$8))</f>
        <v>#REF!</v>
      </c>
      <c r="BG61" s="14" t="e">
        <f ca="1">IF(BC61=0,$BC$19*EXP($BD$19*$BB61)+1-$BC$19,IF(BC61=180,$BC$17+(1-$BC$17)/(1+$BB61^2)^$BD$17,$BC$18*EXP($BD$18*$BB61)+1-$BC$18))</f>
        <v>#REF!</v>
      </c>
      <c r="BH61" s="14" t="e">
        <f ca="1">IF(BC61=270,$BC$19*EXP($BD$19*$BB61)+1-$BC$19,IF(BC61=90,$BC$17+(1-$BC$17)/(1+$BB61^2)^$BD$17,$BC$18*EXP($BD$18*$BB61)+1-$BC$18))</f>
        <v>#REF!</v>
      </c>
      <c r="BI61" s="14" t="e">
        <f ca="1">BG61+1/2*(BH61-BG61)*(1-COS(2*($BA61-$BC61)*$BD$8))</f>
        <v>#REF!</v>
      </c>
      <c r="BJ61" s="14" t="e">
        <f ca="1">IF(OR(ISNUMBER(I61),ISNUMBER(J61)),MAX(BF61+1/2*(BI61-BF61)*(1-COS(2*$AZ61*$BD$8)),IF(SIN(RADIANS(D61))&lt;&gt;0,1-$I61/$G61/ABS(SIN(RADIANS(D61))),0)),IF(ISNUMBER(A61),1,#N/A))</f>
        <v>#N/A</v>
      </c>
      <c r="BK61" s="14"/>
      <c r="BL61" s="14" t="e">
        <f ca="1">S61/(0.5*F61+T61)</f>
        <v>#REF!</v>
      </c>
      <c r="BM61" s="14" t="e">
        <f ca="1">INT(MOD(BA61,360)/90)*90</f>
        <v>#REF!</v>
      </c>
      <c r="BN61" s="14" t="e">
        <f ca="1">IF(BM61=0,$BM$13*EXP($BN$13*$BL61)+1-$BM$13,IF(BM61=180,$BM$11*EXP($BN$11*$BL61)+1-$BM$11,$BM$12*EXP($BN$12*$BL61)+1-$BM$12))</f>
        <v>#REF!</v>
      </c>
      <c r="BO61" s="14" t="e">
        <f ca="1">IF(BM61=270,$BM$13*EXP($BN$13*$BL61)+1-$BM$13,IF(BM61=90,$BM$11*EXP($BN$11*$BL61)+1-$BM$11,$BM$12*EXP($BN$12*$BL61)+1-$BM$12))</f>
        <v>#REF!</v>
      </c>
      <c r="BP61" s="14" t="e">
        <f ca="1">BN61+1/2*(BO61-BN61)*(1-COS(2*($C61-$BM61)*$BN$8))</f>
        <v>#REF!</v>
      </c>
      <c r="BQ61" s="14" t="e">
        <f ca="1">IF(BM61=0,$BM$19*EXP($BN$19*$BL61)+1-$BM$19,IF(BM61=180,$BM$17*EXP($BN$17*$BL61)+1-$BM$17,$BM$18*EXP($BN$18*$BL61)+1-$BM$18))</f>
        <v>#REF!</v>
      </c>
      <c r="BR61" s="14" t="e">
        <f ca="1">IF(BM61=270,$BM$19*EXP($BN$19*$BL61)+1-$BM$19,IF(BM61=90,$BM$17*EXP($BN$17*$BL61)+1-$BM$17,$BM$18*EXP($BN$18*$BL61)+1-$BM$18))</f>
        <v>#REF!</v>
      </c>
      <c r="BS61" s="14" t="e">
        <f ca="1">BQ61+1/2*(BR61-BQ61)*(1-COS(2*($C61-$BM61)*$BN$8))</f>
        <v>#REF!</v>
      </c>
      <c r="BT61" s="14" t="e">
        <f ca="1">BP61+1/2*(BS61-BP61)*(1-COS(2*$AZ61*$BN$8))</f>
        <v>#REF!</v>
      </c>
      <c r="BU61" s="14"/>
      <c r="BV61" s="14" t="e">
        <f ca="1">X61/(0.5*G61+Y61)</f>
        <v>#REF!</v>
      </c>
      <c r="BW61" s="14" t="e">
        <f ca="1">INT(MOD(BA61,360)/90)*90</f>
        <v>#REF!</v>
      </c>
      <c r="BX61" s="14" t="e">
        <f ca="1">IF(BW61=0,$BW$13*EXP($BX$13*$BV61)+1-$BW$13,IF(BW61=180,$BW$11*EXP($BX$11*$BV61)+1-$BW$11,$BW$12*EXP($BX$12*$BV61)+1-$BW$12))</f>
        <v>#REF!</v>
      </c>
      <c r="BY61" s="14" t="e">
        <f ca="1">IF(BW61=270,$BW$13*EXP($BX$13*$BV61)+1-$BW$13,IF(BW61=90,$BW$11*EXP($BX$11*$BV61)+1-$BW$11,$BW$12*EXP($BX$12*$BV61)+1-$BW$12))</f>
        <v>#REF!</v>
      </c>
      <c r="BZ61" s="14" t="e">
        <f ca="1">BX61+1/2*(BY61-BX61)*(1-COS(2*($BA61-$BW61)*$BX$8))</f>
        <v>#REF!</v>
      </c>
      <c r="CA61" s="14" t="e">
        <f ca="1">MIN(1,IF(BW61=0,$BW$19*EXP($BX$19*$BV61)+1-$BW$19,IF(BW61=180,$BW$17*EXP($BX$17*$BV61)+1-$BW$17,$BW$18*EXP($BX$18*$BV61)+1-$BW$18)))</f>
        <v>#REF!</v>
      </c>
      <c r="CB61" s="14" t="e">
        <f ca="1">IF(BW61=270,$BW$19*EXP($BX$19*$BV61)+1-$BW$19,IF(BW61=90,$BW$17*EXP($BX$17*$BV61)+1-$BW$17,$BW$18*EXP($BX$18*$BV61)+1-$BW$18))</f>
        <v>#REF!</v>
      </c>
      <c r="CC61" s="14" t="e">
        <f ca="1">CA61+1/2*(CB61-CA61)*(1-COS(2*($BA61-$BW61)*$BX$8))</f>
        <v>#REF!</v>
      </c>
      <c r="CD61" s="14" t="e">
        <f ca="1">BZ61+1/2*(CC61-BZ61)*(1-COS(2*$AZ61*$BX$8))</f>
        <v>#REF!</v>
      </c>
      <c r="CI61" s="15" t="e">
        <f ca="1">D61</f>
        <v>#REF!</v>
      </c>
      <c r="CJ61" s="15" t="e">
        <f ca="1">C61</f>
        <v>#REF!</v>
      </c>
      <c r="CK61" s="14">
        <f>IF(AND(I61=0,J61=0),1,I61/J61)</f>
        <v>1</v>
      </c>
      <c r="CL61" s="14" t="e">
        <f ca="1">INT(MOD(CJ61,360)/90)*90</f>
        <v>#REF!</v>
      </c>
      <c r="CM61" s="14" t="e">
        <f ca="1">IF(CL61=0,$CL$13*EXP($CM$13*$CK61)+1-$CL$13,IF(CL61=180,$CL$11*EXP($CM$11*$CK61)+1-$CL$11,$CL$12*EXP($CM$12*$CK61)+1-$CL$12))</f>
        <v>#REF!</v>
      </c>
      <c r="CN61" s="14" t="e">
        <f ca="1">IF(CL61=270,$CL$13*EXP($CM$13*$CK61)+1-$CL$13,IF(CL61=90,$CL$11*EXP($CM$11*$CK61)+1-$CL$11,$CL$12*EXP($CM$12*$CK61)+1-$CL$12))</f>
        <v>#REF!</v>
      </c>
      <c r="CO61" s="14" t="e">
        <f ca="1">CM61+1/2*(CN61-CM61)*(1-COS(2*($CJ61-$CL61)*$CM$8))</f>
        <v>#REF!</v>
      </c>
      <c r="CP61" s="14" t="e">
        <f ca="1">IF(CL61=0,$CL$19*EXP($CM$19*$CK61)+1-$CL$19,IF(CL61=180,$CL$17*EXP($CM$17*$CK61)+1-$CL$17,$CL$18*EXP($CM$18*$CK61)+1-$CL$18))</f>
        <v>#REF!</v>
      </c>
      <c r="CQ61" s="14" t="e">
        <f ca="1">IF(CL61=270,$CL$19*EXP($CM$19*$CK61)+1-$CL$19,IF(CL61=90,$CL$17*EXP($CM$17*$CK61)+1-$CL$17,$CL$18*EXP($CM$18*$CK61)+1-$CL$18))</f>
        <v>#REF!</v>
      </c>
      <c r="CR61" s="14" t="e">
        <f ca="1">CP61+1/2*(CQ61-CP61)*(1-COS(2*($CJ61-$CL61)*$CM$8))</f>
        <v>#REF!</v>
      </c>
      <c r="CS61" s="14" t="e">
        <f ca="1">IF(OR(ISNUMBER(I61),ISNUMBER(J61)),MAX(CO61+1/2*(CR61-CO61)*(1-COS(2*$CI61*$CM$8)),IF(SIN(RADIANS(D61))&lt;&gt;0,1-$I61/$G61/ABS(SIN(RADIANS(D61))),0)),IF(ISNUMBER(A61),1,#N/A))</f>
        <v>#N/A</v>
      </c>
      <c r="CT61" s="14"/>
      <c r="CU61" s="14" t="e">
        <f ca="1">S61/(0.5*F61+T61)</f>
        <v>#REF!</v>
      </c>
      <c r="CV61" s="14" t="e">
        <f ca="1">INT(MOD(BA61,360)/90)*90</f>
        <v>#REF!</v>
      </c>
      <c r="CW61" s="14" t="e">
        <f ca="1">IF(CV61=0,$CV$13*EXP($CW$13*$CU61)+1-$CV$13,IF(CV61=180,$CV$11*EXP($CW$11*$CU61)+1-$CV$11,$CV$12*EXP($CW$12*$CU61)+1-$CV$12))</f>
        <v>#REF!</v>
      </c>
      <c r="CX61" s="14" t="e">
        <f ca="1">IF(CV61=270,$CV$13*EXP($CW$13*$CU61)+1-$CV$13,IF(CV61=90,$CV$11*EXP($CW$11*$CU61)+1-$CV$11,$CV$12*EXP($CW$12*$CU61)+1-$CV$12))</f>
        <v>#REF!</v>
      </c>
      <c r="CY61" s="14" t="e">
        <f ca="1">CW61+1/2*(CX61-CW61)*(1-COS(2*($CJ61-$CV61)*$CW$8))</f>
        <v>#REF!</v>
      </c>
      <c r="CZ61" s="14" t="e">
        <f ca="1">IF(CV61=0,$CV$19*EXP($CW$19*$CU61)+1-$CV$19,IF(CV61=180,$CV$17*EXP($CW$17*$CU61)+1-$CV$17,$CV$18*EXP($CW$18*$CU61)+1-$CV$18))</f>
        <v>#REF!</v>
      </c>
      <c r="DA61" s="14" t="e">
        <f ca="1">IF(CV61=270,$CV$19*EXP($CW$19*$CU61)+1-$CV$19,IF(CV61=90,$CV$17*EXP($CW$17*$CU61)+1-$CV$17,$CV$18*EXP($CW$18*$CU61)+1-$CV$18))</f>
        <v>#REF!</v>
      </c>
      <c r="DB61" s="14" t="e">
        <f ca="1">CZ61+1/2*(DA61-CZ61)*(1-COS(2*($CJ61-$CV61)*$CW$8))</f>
        <v>#REF!</v>
      </c>
      <c r="DC61" s="14" t="e">
        <f ca="1">IF(OR(ISNUMBER(S61),ISNUMBER(T61)),CY61+1/2*(DB61-CY61)*(1-COS(2*CI61*$CW$8)),IF(ISNUMBER(A61),1,#N/A))</f>
        <v>#N/A</v>
      </c>
      <c r="DD61" s="14"/>
      <c r="DE61" s="14" t="e">
        <f ca="1">X61/(0.5*G61+Y61)</f>
        <v>#REF!</v>
      </c>
      <c r="DF61" s="14" t="e">
        <f ca="1">INT(MOD(CJ61,360)/90)*90</f>
        <v>#REF!</v>
      </c>
      <c r="DG61" s="14" t="e">
        <f ca="1">IF(DF61=0,$DF$13*EXP($DG$13*$DE61)+1-$DF$13,IF(DF61=180,$DF$11*EXP($DG$11*$DE61)+1-$DF$11,$DF$12*EXP($DG$12*$DE61)+1-$DF$12))</f>
        <v>#REF!</v>
      </c>
      <c r="DH61" s="14" t="e">
        <f ca="1">IF(DF61=270,$DF$13*EXP($DG$13*$DE61)+1-$DF$13,IF(DF61=90,$DF$11*EXP($DG$11*$DE61)+1-$DF$11,$DF$12*EXP($DG$12*$DE61)+1-$DF$12))</f>
        <v>#REF!</v>
      </c>
      <c r="DI61" s="14" t="e">
        <f ca="1">DG61+1/2*(DH61-DG61)*(1-COS(2*($CJ61-$DF61)*$DG$8))</f>
        <v>#REF!</v>
      </c>
      <c r="DJ61" s="14" t="e">
        <f ca="1">MIN(1,IF(DF61=0,$DF$19+(1-$DF$19)/(1+$DE61^2)^$DG$19,IF(DF61=180,$DF$17+(1-$DF$17)/(1+$DE61^2)^$DG$17,$DF$18+(1-$DF$18)/(1+$DE61^2)^$DG$18)))</f>
        <v>#REF!</v>
      </c>
      <c r="DK61" s="14" t="e">
        <f ca="1">IF(DF61=270,$DF$19+(1-$DF$19)/(1+$DE61^2)^$DG$19,IF(DF61=90,$DF$17+(1-$DF$17)/(1+$DE61^2)^$DG$17,$DF$18+(1-$DF$18)/(1+$DE61^2)^$DG$18))</f>
        <v>#REF!</v>
      </c>
      <c r="DL61" s="14" t="e">
        <f ca="1">DJ61+1/2*(DK61-DJ61)*(1-COS(2*($CJ61-$DF61)*$DG$8))</f>
        <v>#REF!</v>
      </c>
      <c r="DM61" s="14" t="e">
        <f ca="1">IF(OR(ISNUMBER(X61),ISNUMBER(Y61)),DI61+1/2*(DL61-DI61)*(1-COS(2*$CI61*$DG$8)),IF(ISNUMBER(A61),1,#N/A))</f>
        <v>#N/A</v>
      </c>
    </row>
    <row r="62" spans="1:117" s="1" customFormat="1">
      <c r="A62" s="33" t="e">
        <f ca="1">INDIRECT("Shading!"&amp;$DZ$24&amp;$EA$24+ROW(A62)-23)</f>
        <v>#REF!</v>
      </c>
      <c r="B62" s="34" t="e">
        <f ca="1">INDIRECT("Shading!"&amp;$DZ$25&amp;$EA$25+ROW(B62)-23)</f>
        <v>#REF!</v>
      </c>
      <c r="C62" s="33" t="e">
        <f ca="1">INDIRECT("Shading!"&amp;$DZ$26&amp;$EA$26+ROW(C62)-23)</f>
        <v>#REF!</v>
      </c>
      <c r="D62" s="33" t="e">
        <f ca="1">INDIRECT("Shading!"&amp;$DZ$27&amp;$EA$27+ROW(D62)-23)</f>
        <v>#REF!</v>
      </c>
      <c r="E62" s="32" t="e">
        <f ca="1">INDIRECT("Shading!"&amp;$DZ$28&amp;$EA$28+ROW(E62)-23)</f>
        <v>#REF!</v>
      </c>
      <c r="F62" s="31" t="e">
        <f ca="1">INDIRECT("Shading!"&amp;$DZ$29&amp;$EA$29+ROW(F62)-23)</f>
        <v>#REF!</v>
      </c>
      <c r="G62" s="31" t="e">
        <f ca="1">INDIRECT("Shading!"&amp;$DZ$30&amp;$EA$30+ROW(G62)-23)</f>
        <v>#REF!</v>
      </c>
      <c r="H62" s="30" t="e">
        <f ca="1">INDIRECT("Shading!"&amp;$DZ$31&amp;$EA$31+ROW(H62)-23)</f>
        <v>#REF!</v>
      </c>
      <c r="I62" s="23"/>
      <c r="J62" s="23"/>
      <c r="K62" s="24"/>
      <c r="L62" s="19"/>
      <c r="M62" s="19"/>
      <c r="N62" s="25">
        <f ca="1">IF(AND(ISNUMBER(I62),ISNUMBER(J62),ISNUMBER(K62),ISNUMBER(L62),ISNUMBER(INDIRECT("Shading!"&amp;$DZ$33&amp;$EA$33+ROW(N62)-23))),INDIRECT("Shading!"&amp;$DZ$33&amp;$EA$33+ROW(N62)-23),1)</f>
        <v>1</v>
      </c>
      <c r="O62" s="25">
        <f ca="1">IF(AND(ISNUMBER(I62),ISNUMBER(J62),ISNUMBER(K62),ISNUMBER(L62),ISNUMBER(INDIRECT("Shading!"&amp;$DZ$34&amp;$EA$34+ROW(N62)-23))),INDIRECT("Shading!"&amp;$DZ$34&amp;$EA$34+ROW(O62)-23),1)</f>
        <v>1</v>
      </c>
      <c r="P62" s="18">
        <f ca="1">IF(AND(ISNUMBER(I62),ISNUMBER(J62),ISNUMBER(K62),ISNUMBER(L62),ISNUMBER(N62)),1-(N62-BJ62)*(K62/IF(OR(E62="East",E62="West"),45,90)*(1-L62)/N62),1)</f>
        <v>1</v>
      </c>
      <c r="Q62" s="17">
        <f ca="1">IF(AND(ISNUMBER(I62),ISNUMBER(J62),ISNUMBER(K62),ISNUMBER(M62),ISNUMBER(O62)),1-(O62-CS62)*(K62/IF(OR(E62="East",E62="West"),45,90)*(1-M62)/O62),1)</f>
        <v>1</v>
      </c>
      <c r="R62" s="32" t="str">
        <f ca="1">IF(OR(P62&gt;1,Q62&gt;1),"Horizon shading ","")</f>
        <v/>
      </c>
      <c r="S62" s="29"/>
      <c r="T62" s="28"/>
      <c r="U62" s="39">
        <f>IF(AND(ISNUMBER(S62),ISNUMBER(T62)),1-0.5*(1-BT62),1)</f>
        <v>1</v>
      </c>
      <c r="V62" s="38">
        <f>IF(AND(ISNUMBER(S62),ISNUMBER(T62)),1-0.5*(1-DC62),1)</f>
        <v>1</v>
      </c>
      <c r="W62" s="215" t="str">
        <f>IF(OR(U62&gt;1,V62&gt;1),"Reveal shading ","")</f>
        <v/>
      </c>
      <c r="X62" s="23"/>
      <c r="Y62" s="23"/>
      <c r="Z62" s="19"/>
      <c r="AA62" s="19"/>
      <c r="AB62" s="25">
        <f ca="1">IF(AND(ISNUMBER(X62),ISNUMBER(Y62),ISNUMBER(Z62),ISNUMBER(INDIRECT("Shading!"&amp;$DZ$35&amp;$EA$35+ROW(N62)-23))),INDIRECT("Shading!"&amp;$DZ$35&amp;$EA$35+ROW(N62)-23),1)</f>
        <v>1</v>
      </c>
      <c r="AC62" s="25">
        <f ca="1">IF(AND(ISNUMBER(X62),ISNUMBER(Y62),ISNUMBER(AA62),ISNUMBER(INDIRECT("Shading!"&amp;$DZ$36&amp;$EA$36+ROW(N62)-23))),INDIRECT("Shading!"&amp;$DZ$36&amp;$EA$36+ROW(O62)-23),1)</f>
        <v>1</v>
      </c>
      <c r="AD62" s="18">
        <f ca="1">IF(AND(ISNUMBER(X62),ISNUMBER(Y62),ISNUMBER(Z62),ISNUMBER(AB62)),1-(AB62-CD62)/AB62*(1-Z62),1)</f>
        <v>1</v>
      </c>
      <c r="AE62" s="17">
        <f ca="1">IF(AND(ISNUMBER(X62),ISNUMBER(Y62),ISNUMBER(AA62),ISNUMBER(AC62)),1-(AC62-DM62)/AC62*(1-AA62),1)</f>
        <v>1</v>
      </c>
      <c r="AF62" s="215" t="str">
        <f ca="1">IF(OR(AD62&gt;1,AE62&gt;1),"Overhang shading ","")</f>
        <v/>
      </c>
      <c r="AG62" s="24"/>
      <c r="AH62" s="24"/>
      <c r="AI62" s="23"/>
      <c r="AJ62" s="37">
        <f>IF(AND(ISNUMBER($AI$19),ISNUMBER(AG62)),$F62*$AI$19/1000*$AG62,0)</f>
        <v>0</v>
      </c>
      <c r="AK62" s="36">
        <f>IF(AND(ISNUMBER($AI$19),ISNUMBER(AH62)),IF(ISNUMBER($AI62),$AI62,$G62)*$AI$19/1000*$AH62,0)</f>
        <v>0</v>
      </c>
      <c r="AL62" s="35">
        <f>IF(OR(AJ62&gt;0,AK62&gt;0),1-(AJ62+AK62)/H62*$AI$18,1)</f>
        <v>1</v>
      </c>
      <c r="AM62" s="215" t="str">
        <f>IF(AL62&gt;1,"Glazing bars/juliet balcony shading ","")</f>
        <v/>
      </c>
      <c r="AN62" s="19"/>
      <c r="AO62" s="19"/>
      <c r="AP62" s="18" t="str">
        <f ca="1">IF(OR(P62*U62*AD62*AL62*IF(ISNUMBER(AN62),AN62,1)&gt;=1,P62*U62*AD62*AL62*IF(ISNUMBER(AN62),AN62,1)=0),"",P62*U62*AD62*AL62*IF(ISNUMBER(AN62),AN62,1))</f>
        <v/>
      </c>
      <c r="AQ62" s="17" t="str">
        <f ca="1">IF(OR(Q62*V62*AE62*AL62*IF(ISNUMBER(AO62),AO62,1)&gt;=1,Q62*V62*AE62*AL62*IF(ISNUMBER(AO62),AO62,1)=0),"",Q62*V62*AE62*AL62*IF(ISNUMBER(AO62),AO62,1))</f>
        <v/>
      </c>
      <c r="AR62" s="16" t="str">
        <f ca="1">'Additional Shading 424'!$AP62</f>
        <v/>
      </c>
      <c r="AS62" s="16" t="str">
        <f ca="1">'Additional Shading 424'!$AQ62</f>
        <v/>
      </c>
      <c r="AZ62" s="15" t="e">
        <f ca="1">D62</f>
        <v>#REF!</v>
      </c>
      <c r="BA62" s="15" t="e">
        <f ca="1">C62</f>
        <v>#REF!</v>
      </c>
      <c r="BB62" s="14">
        <f>IF(AND(I62=0,J62=0),1,I62/J62)</f>
        <v>1</v>
      </c>
      <c r="BC62" s="14" t="e">
        <f ca="1">INT(MOD(BA62,360)/90)*90</f>
        <v>#REF!</v>
      </c>
      <c r="BD62" s="14" t="e">
        <f ca="1">IF(BC62=0,$BC$13+(1-$BC$13)/(1+$BB62^2)^$BD$13,IF(BC62=180,$BC$11+(1-$BC$11)/(1+$BB62^2)^$BD$11,$BC$12+(1-$BC$12)/(1+$BB62^2)^$BD$12))</f>
        <v>#REF!</v>
      </c>
      <c r="BE62" s="14" t="e">
        <f ca="1">IF(BC62=270,$BC$13+(1-$BC$13)/(1+$BB62^2)^$BD$13,IF(BC62=90,$BC$11+(1-$BC$11)/(1+$BB62^2)^$BD$11,$BC$12+(1-$BC$12)/(1+$BB62^2)^$BD$12))</f>
        <v>#REF!</v>
      </c>
      <c r="BF62" s="14" t="e">
        <f ca="1">BD62+1/2*(BE62-BD62)*(1-COS(2*($BA62-$BC62)*$BD$8))</f>
        <v>#REF!</v>
      </c>
      <c r="BG62" s="14" t="e">
        <f ca="1">IF(BC62=0,$BC$19*EXP($BD$19*$BB62)+1-$BC$19,IF(BC62=180,$BC$17+(1-$BC$17)/(1+$BB62^2)^$BD$17,$BC$18*EXP($BD$18*$BB62)+1-$BC$18))</f>
        <v>#REF!</v>
      </c>
      <c r="BH62" s="14" t="e">
        <f ca="1">IF(BC62=270,$BC$19*EXP($BD$19*$BB62)+1-$BC$19,IF(BC62=90,$BC$17+(1-$BC$17)/(1+$BB62^2)^$BD$17,$BC$18*EXP($BD$18*$BB62)+1-$BC$18))</f>
        <v>#REF!</v>
      </c>
      <c r="BI62" s="14" t="e">
        <f ca="1">BG62+1/2*(BH62-BG62)*(1-COS(2*($BA62-$BC62)*$BD$8))</f>
        <v>#REF!</v>
      </c>
      <c r="BJ62" s="14" t="e">
        <f ca="1">IF(OR(ISNUMBER(I62),ISNUMBER(J62)),MAX(BF62+1/2*(BI62-BF62)*(1-COS(2*$AZ62*$BD$8)),IF(SIN(RADIANS(D62))&lt;&gt;0,1-$I62/$G62/ABS(SIN(RADIANS(D62))),0)),IF(ISNUMBER(A62),1,#N/A))</f>
        <v>#N/A</v>
      </c>
      <c r="BK62" s="14"/>
      <c r="BL62" s="14" t="e">
        <f ca="1">S62/(0.5*F62+T62)</f>
        <v>#REF!</v>
      </c>
      <c r="BM62" s="14" t="e">
        <f ca="1">INT(MOD(BA62,360)/90)*90</f>
        <v>#REF!</v>
      </c>
      <c r="BN62" s="14" t="e">
        <f ca="1">IF(BM62=0,$BM$13*EXP($BN$13*$BL62)+1-$BM$13,IF(BM62=180,$BM$11*EXP($BN$11*$BL62)+1-$BM$11,$BM$12*EXP($BN$12*$BL62)+1-$BM$12))</f>
        <v>#REF!</v>
      </c>
      <c r="BO62" s="14" t="e">
        <f ca="1">IF(BM62=270,$BM$13*EXP($BN$13*$BL62)+1-$BM$13,IF(BM62=90,$BM$11*EXP($BN$11*$BL62)+1-$BM$11,$BM$12*EXP($BN$12*$BL62)+1-$BM$12))</f>
        <v>#REF!</v>
      </c>
      <c r="BP62" s="14" t="e">
        <f ca="1">BN62+1/2*(BO62-BN62)*(1-COS(2*($C62-$BM62)*$BN$8))</f>
        <v>#REF!</v>
      </c>
      <c r="BQ62" s="14" t="e">
        <f ca="1">IF(BM62=0,$BM$19*EXP($BN$19*$BL62)+1-$BM$19,IF(BM62=180,$BM$17*EXP($BN$17*$BL62)+1-$BM$17,$BM$18*EXP($BN$18*$BL62)+1-$BM$18))</f>
        <v>#REF!</v>
      </c>
      <c r="BR62" s="14" t="e">
        <f ca="1">IF(BM62=270,$BM$19*EXP($BN$19*$BL62)+1-$BM$19,IF(BM62=90,$BM$17*EXP($BN$17*$BL62)+1-$BM$17,$BM$18*EXP($BN$18*$BL62)+1-$BM$18))</f>
        <v>#REF!</v>
      </c>
      <c r="BS62" s="14" t="e">
        <f ca="1">BQ62+1/2*(BR62-BQ62)*(1-COS(2*($C62-$BM62)*$BN$8))</f>
        <v>#REF!</v>
      </c>
      <c r="BT62" s="14" t="e">
        <f ca="1">BP62+1/2*(BS62-BP62)*(1-COS(2*$AZ62*$BN$8))</f>
        <v>#REF!</v>
      </c>
      <c r="BU62" s="14"/>
      <c r="BV62" s="14" t="e">
        <f ca="1">X62/(0.5*G62+Y62)</f>
        <v>#REF!</v>
      </c>
      <c r="BW62" s="14" t="e">
        <f ca="1">INT(MOD(BA62,360)/90)*90</f>
        <v>#REF!</v>
      </c>
      <c r="BX62" s="14" t="e">
        <f ca="1">IF(BW62=0,$BW$13*EXP($BX$13*$BV62)+1-$BW$13,IF(BW62=180,$BW$11*EXP($BX$11*$BV62)+1-$BW$11,$BW$12*EXP($BX$12*$BV62)+1-$BW$12))</f>
        <v>#REF!</v>
      </c>
      <c r="BY62" s="14" t="e">
        <f ca="1">IF(BW62=270,$BW$13*EXP($BX$13*$BV62)+1-$BW$13,IF(BW62=90,$BW$11*EXP($BX$11*$BV62)+1-$BW$11,$BW$12*EXP($BX$12*$BV62)+1-$BW$12))</f>
        <v>#REF!</v>
      </c>
      <c r="BZ62" s="14" t="e">
        <f ca="1">BX62+1/2*(BY62-BX62)*(1-COS(2*($BA62-$BW62)*$BX$8))</f>
        <v>#REF!</v>
      </c>
      <c r="CA62" s="14" t="e">
        <f ca="1">MIN(1,IF(BW62=0,$BW$19*EXP($BX$19*$BV62)+1-$BW$19,IF(BW62=180,$BW$17*EXP($BX$17*$BV62)+1-$BW$17,$BW$18*EXP($BX$18*$BV62)+1-$BW$18)))</f>
        <v>#REF!</v>
      </c>
      <c r="CB62" s="14" t="e">
        <f ca="1">IF(BW62=270,$BW$19*EXP($BX$19*$BV62)+1-$BW$19,IF(BW62=90,$BW$17*EXP($BX$17*$BV62)+1-$BW$17,$BW$18*EXP($BX$18*$BV62)+1-$BW$18))</f>
        <v>#REF!</v>
      </c>
      <c r="CC62" s="14" t="e">
        <f ca="1">CA62+1/2*(CB62-CA62)*(1-COS(2*($BA62-$BW62)*$BX$8))</f>
        <v>#REF!</v>
      </c>
      <c r="CD62" s="14" t="e">
        <f ca="1">BZ62+1/2*(CC62-BZ62)*(1-COS(2*$AZ62*$BX$8))</f>
        <v>#REF!</v>
      </c>
      <c r="CI62" s="15" t="e">
        <f ca="1">D62</f>
        <v>#REF!</v>
      </c>
      <c r="CJ62" s="15" t="e">
        <f ca="1">C62</f>
        <v>#REF!</v>
      </c>
      <c r="CK62" s="14">
        <f>IF(AND(I62=0,J62=0),1,I62/J62)</f>
        <v>1</v>
      </c>
      <c r="CL62" s="14" t="e">
        <f ca="1">INT(MOD(CJ62,360)/90)*90</f>
        <v>#REF!</v>
      </c>
      <c r="CM62" s="14" t="e">
        <f ca="1">IF(CL62=0,$CL$13*EXP($CM$13*$CK62)+1-$CL$13,IF(CL62=180,$CL$11*EXP($CM$11*$CK62)+1-$CL$11,$CL$12*EXP($CM$12*$CK62)+1-$CL$12))</f>
        <v>#REF!</v>
      </c>
      <c r="CN62" s="14" t="e">
        <f ca="1">IF(CL62=270,$CL$13*EXP($CM$13*$CK62)+1-$CL$13,IF(CL62=90,$CL$11*EXP($CM$11*$CK62)+1-$CL$11,$CL$12*EXP($CM$12*$CK62)+1-$CL$12))</f>
        <v>#REF!</v>
      </c>
      <c r="CO62" s="14" t="e">
        <f ca="1">CM62+1/2*(CN62-CM62)*(1-COS(2*($CJ62-$CL62)*$CM$8))</f>
        <v>#REF!</v>
      </c>
      <c r="CP62" s="14" t="e">
        <f ca="1">IF(CL62=0,$CL$19*EXP($CM$19*$CK62)+1-$CL$19,IF(CL62=180,$CL$17*EXP($CM$17*$CK62)+1-$CL$17,$CL$18*EXP($CM$18*$CK62)+1-$CL$18))</f>
        <v>#REF!</v>
      </c>
      <c r="CQ62" s="14" t="e">
        <f ca="1">IF(CL62=270,$CL$19*EXP($CM$19*$CK62)+1-$CL$19,IF(CL62=90,$CL$17*EXP($CM$17*$CK62)+1-$CL$17,$CL$18*EXP($CM$18*$CK62)+1-$CL$18))</f>
        <v>#REF!</v>
      </c>
      <c r="CR62" s="14" t="e">
        <f ca="1">CP62+1/2*(CQ62-CP62)*(1-COS(2*($CJ62-$CL62)*$CM$8))</f>
        <v>#REF!</v>
      </c>
      <c r="CS62" s="14" t="e">
        <f ca="1">IF(OR(ISNUMBER(I62),ISNUMBER(J62)),MAX(CO62+1/2*(CR62-CO62)*(1-COS(2*$CI62*$CM$8)),IF(SIN(RADIANS(D62))&lt;&gt;0,1-$I62/$G62/ABS(SIN(RADIANS(D62))),0)),IF(ISNUMBER(A62),1,#N/A))</f>
        <v>#N/A</v>
      </c>
      <c r="CT62" s="14"/>
      <c r="CU62" s="14" t="e">
        <f ca="1">S62/(0.5*F62+T62)</f>
        <v>#REF!</v>
      </c>
      <c r="CV62" s="14" t="e">
        <f ca="1">INT(MOD(BA62,360)/90)*90</f>
        <v>#REF!</v>
      </c>
      <c r="CW62" s="14" t="e">
        <f ca="1">IF(CV62=0,$CV$13*EXP($CW$13*$CU62)+1-$CV$13,IF(CV62=180,$CV$11*EXP($CW$11*$CU62)+1-$CV$11,$CV$12*EXP($CW$12*$CU62)+1-$CV$12))</f>
        <v>#REF!</v>
      </c>
      <c r="CX62" s="14" t="e">
        <f ca="1">IF(CV62=270,$CV$13*EXP($CW$13*$CU62)+1-$CV$13,IF(CV62=90,$CV$11*EXP($CW$11*$CU62)+1-$CV$11,$CV$12*EXP($CW$12*$CU62)+1-$CV$12))</f>
        <v>#REF!</v>
      </c>
      <c r="CY62" s="14" t="e">
        <f ca="1">CW62+1/2*(CX62-CW62)*(1-COS(2*($CJ62-$CV62)*$CW$8))</f>
        <v>#REF!</v>
      </c>
      <c r="CZ62" s="14" t="e">
        <f ca="1">IF(CV62=0,$CV$19*EXP($CW$19*$CU62)+1-$CV$19,IF(CV62=180,$CV$17*EXP($CW$17*$CU62)+1-$CV$17,$CV$18*EXP($CW$18*$CU62)+1-$CV$18))</f>
        <v>#REF!</v>
      </c>
      <c r="DA62" s="14" t="e">
        <f ca="1">IF(CV62=270,$CV$19*EXP($CW$19*$CU62)+1-$CV$19,IF(CV62=90,$CV$17*EXP($CW$17*$CU62)+1-$CV$17,$CV$18*EXP($CW$18*$CU62)+1-$CV$18))</f>
        <v>#REF!</v>
      </c>
      <c r="DB62" s="14" t="e">
        <f ca="1">CZ62+1/2*(DA62-CZ62)*(1-COS(2*($CJ62-$CV62)*$CW$8))</f>
        <v>#REF!</v>
      </c>
      <c r="DC62" s="14" t="e">
        <f ca="1">IF(OR(ISNUMBER(S62),ISNUMBER(T62)),CY62+1/2*(DB62-CY62)*(1-COS(2*CI62*$CW$8)),IF(ISNUMBER(A62),1,#N/A))</f>
        <v>#N/A</v>
      </c>
      <c r="DD62" s="14"/>
      <c r="DE62" s="14" t="e">
        <f ca="1">X62/(0.5*G62+Y62)</f>
        <v>#REF!</v>
      </c>
      <c r="DF62" s="14" t="e">
        <f ca="1">INT(MOD(CJ62,360)/90)*90</f>
        <v>#REF!</v>
      </c>
      <c r="DG62" s="14" t="e">
        <f ca="1">IF(DF62=0,$DF$13*EXP($DG$13*$DE62)+1-$DF$13,IF(DF62=180,$DF$11*EXP($DG$11*$DE62)+1-$DF$11,$DF$12*EXP($DG$12*$DE62)+1-$DF$12))</f>
        <v>#REF!</v>
      </c>
      <c r="DH62" s="14" t="e">
        <f ca="1">IF(DF62=270,$DF$13*EXP($DG$13*$DE62)+1-$DF$13,IF(DF62=90,$DF$11*EXP($DG$11*$DE62)+1-$DF$11,$DF$12*EXP($DG$12*$DE62)+1-$DF$12))</f>
        <v>#REF!</v>
      </c>
      <c r="DI62" s="14" t="e">
        <f ca="1">DG62+1/2*(DH62-DG62)*(1-COS(2*($CJ62-$DF62)*$DG$8))</f>
        <v>#REF!</v>
      </c>
      <c r="DJ62" s="14" t="e">
        <f ca="1">MIN(1,IF(DF62=0,$DF$19+(1-$DF$19)/(1+$DE62^2)^$DG$19,IF(DF62=180,$DF$17+(1-$DF$17)/(1+$DE62^2)^$DG$17,$DF$18+(1-$DF$18)/(1+$DE62^2)^$DG$18)))</f>
        <v>#REF!</v>
      </c>
      <c r="DK62" s="14" t="e">
        <f ca="1">IF(DF62=270,$DF$19+(1-$DF$19)/(1+$DE62^2)^$DG$19,IF(DF62=90,$DF$17+(1-$DF$17)/(1+$DE62^2)^$DG$17,$DF$18+(1-$DF$18)/(1+$DE62^2)^$DG$18))</f>
        <v>#REF!</v>
      </c>
      <c r="DL62" s="14" t="e">
        <f ca="1">DJ62+1/2*(DK62-DJ62)*(1-COS(2*($CJ62-$DF62)*$DG$8))</f>
        <v>#REF!</v>
      </c>
      <c r="DM62" s="14" t="e">
        <f ca="1">IF(OR(ISNUMBER(X62),ISNUMBER(Y62)),DI62+1/2*(DL62-DI62)*(1-COS(2*$CI62*$DG$8)),IF(ISNUMBER(A62),1,#N/A))</f>
        <v>#N/A</v>
      </c>
    </row>
    <row r="63" spans="1:117" s="1" customFormat="1">
      <c r="A63" s="33" t="e">
        <f ca="1">INDIRECT("Shading!"&amp;$DZ$24&amp;$EA$24+ROW(A63)-23)</f>
        <v>#REF!</v>
      </c>
      <c r="B63" s="34" t="e">
        <f ca="1">INDIRECT("Shading!"&amp;$DZ$25&amp;$EA$25+ROW(B63)-23)</f>
        <v>#REF!</v>
      </c>
      <c r="C63" s="33" t="e">
        <f ca="1">INDIRECT("Shading!"&amp;$DZ$26&amp;$EA$26+ROW(C63)-23)</f>
        <v>#REF!</v>
      </c>
      <c r="D63" s="33" t="e">
        <f ca="1">INDIRECT("Shading!"&amp;$DZ$27&amp;$EA$27+ROW(D63)-23)</f>
        <v>#REF!</v>
      </c>
      <c r="E63" s="32" t="e">
        <f ca="1">INDIRECT("Shading!"&amp;$DZ$28&amp;$EA$28+ROW(E63)-23)</f>
        <v>#REF!</v>
      </c>
      <c r="F63" s="31" t="e">
        <f ca="1">INDIRECT("Shading!"&amp;$DZ$29&amp;$EA$29+ROW(F63)-23)</f>
        <v>#REF!</v>
      </c>
      <c r="G63" s="31" t="e">
        <f ca="1">INDIRECT("Shading!"&amp;$DZ$30&amp;$EA$30+ROW(G63)-23)</f>
        <v>#REF!</v>
      </c>
      <c r="H63" s="30" t="e">
        <f ca="1">INDIRECT("Shading!"&amp;$DZ$31&amp;$EA$31+ROW(H63)-23)</f>
        <v>#REF!</v>
      </c>
      <c r="I63" s="23"/>
      <c r="J63" s="23"/>
      <c r="K63" s="24"/>
      <c r="L63" s="19"/>
      <c r="M63" s="19"/>
      <c r="N63" s="25">
        <f ca="1">IF(AND(ISNUMBER(I63),ISNUMBER(J63),ISNUMBER(K63),ISNUMBER(L63),ISNUMBER(INDIRECT("Shading!"&amp;$DZ$33&amp;$EA$33+ROW(N63)-23))),INDIRECT("Shading!"&amp;$DZ$33&amp;$EA$33+ROW(N63)-23),1)</f>
        <v>1</v>
      </c>
      <c r="O63" s="25">
        <f ca="1">IF(AND(ISNUMBER(I63),ISNUMBER(J63),ISNUMBER(K63),ISNUMBER(L63),ISNUMBER(INDIRECT("Shading!"&amp;$DZ$34&amp;$EA$34+ROW(N63)-23))),INDIRECT("Shading!"&amp;$DZ$34&amp;$EA$34+ROW(O63)-23),1)</f>
        <v>1</v>
      </c>
      <c r="P63" s="18">
        <f ca="1">IF(AND(ISNUMBER(I63),ISNUMBER(J63),ISNUMBER(K63),ISNUMBER(L63),ISNUMBER(N63)),1-(N63-BJ63)*(K63/IF(OR(E63="East",E63="West"),45,90)*(1-L63)/N63),1)</f>
        <v>1</v>
      </c>
      <c r="Q63" s="17">
        <f ca="1">IF(AND(ISNUMBER(I63),ISNUMBER(J63),ISNUMBER(K63),ISNUMBER(M63),ISNUMBER(O63)),1-(O63-CS63)*(K63/IF(OR(E63="East",E63="West"),45,90)*(1-M63)/O63),1)</f>
        <v>1</v>
      </c>
      <c r="R63" s="32" t="str">
        <f ca="1">IF(OR(P63&gt;1,Q63&gt;1),"Horizon shading ","")</f>
        <v/>
      </c>
      <c r="S63" s="29"/>
      <c r="T63" s="28"/>
      <c r="U63" s="39">
        <f>IF(AND(ISNUMBER(S63),ISNUMBER(T63)),1-0.5*(1-BT63),1)</f>
        <v>1</v>
      </c>
      <c r="V63" s="38">
        <f>IF(AND(ISNUMBER(S63),ISNUMBER(T63)),1-0.5*(1-DC63),1)</f>
        <v>1</v>
      </c>
      <c r="W63" s="215" t="str">
        <f>IF(OR(U63&gt;1,V63&gt;1),"Reveal shading ","")</f>
        <v/>
      </c>
      <c r="X63" s="23"/>
      <c r="Y63" s="23"/>
      <c r="Z63" s="19"/>
      <c r="AA63" s="19"/>
      <c r="AB63" s="25">
        <f ca="1">IF(AND(ISNUMBER(X63),ISNUMBER(Y63),ISNUMBER(Z63),ISNUMBER(INDIRECT("Shading!"&amp;$DZ$35&amp;$EA$35+ROW(N63)-23))),INDIRECT("Shading!"&amp;$DZ$35&amp;$EA$35+ROW(N63)-23),1)</f>
        <v>1</v>
      </c>
      <c r="AC63" s="25">
        <f ca="1">IF(AND(ISNUMBER(X63),ISNUMBER(Y63),ISNUMBER(AA63),ISNUMBER(INDIRECT("Shading!"&amp;$DZ$36&amp;$EA$36+ROW(N63)-23))),INDIRECT("Shading!"&amp;$DZ$36&amp;$EA$36+ROW(O63)-23),1)</f>
        <v>1</v>
      </c>
      <c r="AD63" s="18">
        <f ca="1">IF(AND(ISNUMBER(X63),ISNUMBER(Y63),ISNUMBER(Z63),ISNUMBER(AB63)),1-(AB63-CD63)/AB63*(1-Z63),1)</f>
        <v>1</v>
      </c>
      <c r="AE63" s="17">
        <f ca="1">IF(AND(ISNUMBER(X63),ISNUMBER(Y63),ISNUMBER(AA63),ISNUMBER(AC63)),1-(AC63-DM63)/AC63*(1-AA63),1)</f>
        <v>1</v>
      </c>
      <c r="AF63" s="215" t="str">
        <f ca="1">IF(OR(AD63&gt;1,AE63&gt;1),"Overhang shading ","")</f>
        <v/>
      </c>
      <c r="AG63" s="24"/>
      <c r="AH63" s="24"/>
      <c r="AI63" s="23"/>
      <c r="AJ63" s="37">
        <f>IF(AND(ISNUMBER($AI$19),ISNUMBER(AG63)),$F63*$AI$19/1000*$AG63,0)</f>
        <v>0</v>
      </c>
      <c r="AK63" s="36">
        <f>IF(AND(ISNUMBER($AI$19),ISNUMBER(AH63)),IF(ISNUMBER($AI63),$AI63,$G63)*$AI$19/1000*$AH63,0)</f>
        <v>0</v>
      </c>
      <c r="AL63" s="35">
        <f>IF(OR(AJ63&gt;0,AK63&gt;0),1-(AJ63+AK63)/H63*$AI$18,1)</f>
        <v>1</v>
      </c>
      <c r="AM63" s="215" t="str">
        <f>IF(AL63&gt;1,"Glazing bars/juliet balcony shading ","")</f>
        <v/>
      </c>
      <c r="AN63" s="19"/>
      <c r="AO63" s="19"/>
      <c r="AP63" s="18" t="str">
        <f ca="1">IF(OR(P63*U63*AD63*AL63*IF(ISNUMBER(AN63),AN63,1)&gt;=1,P63*U63*AD63*AL63*IF(ISNUMBER(AN63),AN63,1)=0),"",P63*U63*AD63*AL63*IF(ISNUMBER(AN63),AN63,1))</f>
        <v/>
      </c>
      <c r="AQ63" s="17" t="str">
        <f ca="1">IF(OR(Q63*V63*AE63*AL63*IF(ISNUMBER(AO63),AO63,1)&gt;=1,Q63*V63*AE63*AL63*IF(ISNUMBER(AO63),AO63,1)=0),"",Q63*V63*AE63*AL63*IF(ISNUMBER(AO63),AO63,1))</f>
        <v/>
      </c>
      <c r="AR63" s="16" t="str">
        <f ca="1">'Additional Shading 424'!$AP63</f>
        <v/>
      </c>
      <c r="AS63" s="16" t="str">
        <f ca="1">'Additional Shading 424'!$AQ63</f>
        <v/>
      </c>
      <c r="AZ63" s="15" t="e">
        <f ca="1">D63</f>
        <v>#REF!</v>
      </c>
      <c r="BA63" s="15" t="e">
        <f ca="1">C63</f>
        <v>#REF!</v>
      </c>
      <c r="BB63" s="14">
        <f>IF(AND(I63=0,J63=0),1,I63/J63)</f>
        <v>1</v>
      </c>
      <c r="BC63" s="14" t="e">
        <f ca="1">INT(MOD(BA63,360)/90)*90</f>
        <v>#REF!</v>
      </c>
      <c r="BD63" s="14" t="e">
        <f ca="1">IF(BC63=0,$BC$13+(1-$BC$13)/(1+$BB63^2)^$BD$13,IF(BC63=180,$BC$11+(1-$BC$11)/(1+$BB63^2)^$BD$11,$BC$12+(1-$BC$12)/(1+$BB63^2)^$BD$12))</f>
        <v>#REF!</v>
      </c>
      <c r="BE63" s="14" t="e">
        <f ca="1">IF(BC63=270,$BC$13+(1-$BC$13)/(1+$BB63^2)^$BD$13,IF(BC63=90,$BC$11+(1-$BC$11)/(1+$BB63^2)^$BD$11,$BC$12+(1-$BC$12)/(1+$BB63^2)^$BD$12))</f>
        <v>#REF!</v>
      </c>
      <c r="BF63" s="14" t="e">
        <f ca="1">BD63+1/2*(BE63-BD63)*(1-COS(2*($BA63-$BC63)*$BD$8))</f>
        <v>#REF!</v>
      </c>
      <c r="BG63" s="14" t="e">
        <f ca="1">IF(BC63=0,$BC$19*EXP($BD$19*$BB63)+1-$BC$19,IF(BC63=180,$BC$17+(1-$BC$17)/(1+$BB63^2)^$BD$17,$BC$18*EXP($BD$18*$BB63)+1-$BC$18))</f>
        <v>#REF!</v>
      </c>
      <c r="BH63" s="14" t="e">
        <f ca="1">IF(BC63=270,$BC$19*EXP($BD$19*$BB63)+1-$BC$19,IF(BC63=90,$BC$17+(1-$BC$17)/(1+$BB63^2)^$BD$17,$BC$18*EXP($BD$18*$BB63)+1-$BC$18))</f>
        <v>#REF!</v>
      </c>
      <c r="BI63" s="14" t="e">
        <f ca="1">BG63+1/2*(BH63-BG63)*(1-COS(2*($BA63-$BC63)*$BD$8))</f>
        <v>#REF!</v>
      </c>
      <c r="BJ63" s="14" t="e">
        <f ca="1">IF(OR(ISNUMBER(I63),ISNUMBER(J63)),MAX(BF63+1/2*(BI63-BF63)*(1-COS(2*$AZ63*$BD$8)),IF(SIN(RADIANS(D63))&lt;&gt;0,1-$I63/$G63/ABS(SIN(RADIANS(D63))),0)),IF(ISNUMBER(A63),1,#N/A))</f>
        <v>#N/A</v>
      </c>
      <c r="BK63" s="14"/>
      <c r="BL63" s="14" t="e">
        <f ca="1">S63/(0.5*F63+T63)</f>
        <v>#REF!</v>
      </c>
      <c r="BM63" s="14" t="e">
        <f ca="1">INT(MOD(BA63,360)/90)*90</f>
        <v>#REF!</v>
      </c>
      <c r="BN63" s="14" t="e">
        <f ca="1">IF(BM63=0,$BM$13*EXP($BN$13*$BL63)+1-$BM$13,IF(BM63=180,$BM$11*EXP($BN$11*$BL63)+1-$BM$11,$BM$12*EXP($BN$12*$BL63)+1-$BM$12))</f>
        <v>#REF!</v>
      </c>
      <c r="BO63" s="14" t="e">
        <f ca="1">IF(BM63=270,$BM$13*EXP($BN$13*$BL63)+1-$BM$13,IF(BM63=90,$BM$11*EXP($BN$11*$BL63)+1-$BM$11,$BM$12*EXP($BN$12*$BL63)+1-$BM$12))</f>
        <v>#REF!</v>
      </c>
      <c r="BP63" s="14" t="e">
        <f ca="1">BN63+1/2*(BO63-BN63)*(1-COS(2*($C63-$BM63)*$BN$8))</f>
        <v>#REF!</v>
      </c>
      <c r="BQ63" s="14" t="e">
        <f ca="1">IF(BM63=0,$BM$19*EXP($BN$19*$BL63)+1-$BM$19,IF(BM63=180,$BM$17*EXP($BN$17*$BL63)+1-$BM$17,$BM$18*EXP($BN$18*$BL63)+1-$BM$18))</f>
        <v>#REF!</v>
      </c>
      <c r="BR63" s="14" t="e">
        <f ca="1">IF(BM63=270,$BM$19*EXP($BN$19*$BL63)+1-$BM$19,IF(BM63=90,$BM$17*EXP($BN$17*$BL63)+1-$BM$17,$BM$18*EXP($BN$18*$BL63)+1-$BM$18))</f>
        <v>#REF!</v>
      </c>
      <c r="BS63" s="14" t="e">
        <f ca="1">BQ63+1/2*(BR63-BQ63)*(1-COS(2*($C63-$BM63)*$BN$8))</f>
        <v>#REF!</v>
      </c>
      <c r="BT63" s="14" t="e">
        <f ca="1">BP63+1/2*(BS63-BP63)*(1-COS(2*$AZ63*$BN$8))</f>
        <v>#REF!</v>
      </c>
      <c r="BU63" s="14"/>
      <c r="BV63" s="14" t="e">
        <f ca="1">X63/(0.5*G63+Y63)</f>
        <v>#REF!</v>
      </c>
      <c r="BW63" s="14" t="e">
        <f ca="1">INT(MOD(BA63,360)/90)*90</f>
        <v>#REF!</v>
      </c>
      <c r="BX63" s="14" t="e">
        <f ca="1">IF(BW63=0,$BW$13*EXP($BX$13*$BV63)+1-$BW$13,IF(BW63=180,$BW$11*EXP($BX$11*$BV63)+1-$BW$11,$BW$12*EXP($BX$12*$BV63)+1-$BW$12))</f>
        <v>#REF!</v>
      </c>
      <c r="BY63" s="14" t="e">
        <f ca="1">IF(BW63=270,$BW$13*EXP($BX$13*$BV63)+1-$BW$13,IF(BW63=90,$BW$11*EXP($BX$11*$BV63)+1-$BW$11,$BW$12*EXP($BX$12*$BV63)+1-$BW$12))</f>
        <v>#REF!</v>
      </c>
      <c r="BZ63" s="14" t="e">
        <f ca="1">BX63+1/2*(BY63-BX63)*(1-COS(2*($BA63-$BW63)*$BX$8))</f>
        <v>#REF!</v>
      </c>
      <c r="CA63" s="14" t="e">
        <f ca="1">MIN(1,IF(BW63=0,$BW$19*EXP($BX$19*$BV63)+1-$BW$19,IF(BW63=180,$BW$17*EXP($BX$17*$BV63)+1-$BW$17,$BW$18*EXP($BX$18*$BV63)+1-$BW$18)))</f>
        <v>#REF!</v>
      </c>
      <c r="CB63" s="14" t="e">
        <f ca="1">IF(BW63=270,$BW$19*EXP($BX$19*$BV63)+1-$BW$19,IF(BW63=90,$BW$17*EXP($BX$17*$BV63)+1-$BW$17,$BW$18*EXP($BX$18*$BV63)+1-$BW$18))</f>
        <v>#REF!</v>
      </c>
      <c r="CC63" s="14" t="e">
        <f ca="1">CA63+1/2*(CB63-CA63)*(1-COS(2*($BA63-$BW63)*$BX$8))</f>
        <v>#REF!</v>
      </c>
      <c r="CD63" s="14" t="e">
        <f ca="1">BZ63+1/2*(CC63-BZ63)*(1-COS(2*$AZ63*$BX$8))</f>
        <v>#REF!</v>
      </c>
      <c r="CI63" s="15" t="e">
        <f ca="1">D63</f>
        <v>#REF!</v>
      </c>
      <c r="CJ63" s="15" t="e">
        <f ca="1">C63</f>
        <v>#REF!</v>
      </c>
      <c r="CK63" s="14">
        <f>IF(AND(I63=0,J63=0),1,I63/J63)</f>
        <v>1</v>
      </c>
      <c r="CL63" s="14" t="e">
        <f ca="1">INT(MOD(CJ63,360)/90)*90</f>
        <v>#REF!</v>
      </c>
      <c r="CM63" s="14" t="e">
        <f ca="1">IF(CL63=0,$CL$13*EXP($CM$13*$CK63)+1-$CL$13,IF(CL63=180,$CL$11*EXP($CM$11*$CK63)+1-$CL$11,$CL$12*EXP($CM$12*$CK63)+1-$CL$12))</f>
        <v>#REF!</v>
      </c>
      <c r="CN63" s="14" t="e">
        <f ca="1">IF(CL63=270,$CL$13*EXP($CM$13*$CK63)+1-$CL$13,IF(CL63=90,$CL$11*EXP($CM$11*$CK63)+1-$CL$11,$CL$12*EXP($CM$12*$CK63)+1-$CL$12))</f>
        <v>#REF!</v>
      </c>
      <c r="CO63" s="14" t="e">
        <f ca="1">CM63+1/2*(CN63-CM63)*(1-COS(2*($CJ63-$CL63)*$CM$8))</f>
        <v>#REF!</v>
      </c>
      <c r="CP63" s="14" t="e">
        <f ca="1">IF(CL63=0,$CL$19*EXP($CM$19*$CK63)+1-$CL$19,IF(CL63=180,$CL$17*EXP($CM$17*$CK63)+1-$CL$17,$CL$18*EXP($CM$18*$CK63)+1-$CL$18))</f>
        <v>#REF!</v>
      </c>
      <c r="CQ63" s="14" t="e">
        <f ca="1">IF(CL63=270,$CL$19*EXP($CM$19*$CK63)+1-$CL$19,IF(CL63=90,$CL$17*EXP($CM$17*$CK63)+1-$CL$17,$CL$18*EXP($CM$18*$CK63)+1-$CL$18))</f>
        <v>#REF!</v>
      </c>
      <c r="CR63" s="14" t="e">
        <f ca="1">CP63+1/2*(CQ63-CP63)*(1-COS(2*($CJ63-$CL63)*$CM$8))</f>
        <v>#REF!</v>
      </c>
      <c r="CS63" s="14" t="e">
        <f ca="1">IF(OR(ISNUMBER(I63),ISNUMBER(J63)),MAX(CO63+1/2*(CR63-CO63)*(1-COS(2*$CI63*$CM$8)),IF(SIN(RADIANS(D63))&lt;&gt;0,1-$I63/$G63/ABS(SIN(RADIANS(D63))),0)),IF(ISNUMBER(A63),1,#N/A))</f>
        <v>#N/A</v>
      </c>
      <c r="CT63" s="14"/>
      <c r="CU63" s="14" t="e">
        <f ca="1">S63/(0.5*F63+T63)</f>
        <v>#REF!</v>
      </c>
      <c r="CV63" s="14" t="e">
        <f ca="1">INT(MOD(BA63,360)/90)*90</f>
        <v>#REF!</v>
      </c>
      <c r="CW63" s="14" t="e">
        <f ca="1">IF(CV63=0,$CV$13*EXP($CW$13*$CU63)+1-$CV$13,IF(CV63=180,$CV$11*EXP($CW$11*$CU63)+1-$CV$11,$CV$12*EXP($CW$12*$CU63)+1-$CV$12))</f>
        <v>#REF!</v>
      </c>
      <c r="CX63" s="14" t="e">
        <f ca="1">IF(CV63=270,$CV$13*EXP($CW$13*$CU63)+1-$CV$13,IF(CV63=90,$CV$11*EXP($CW$11*$CU63)+1-$CV$11,$CV$12*EXP($CW$12*$CU63)+1-$CV$12))</f>
        <v>#REF!</v>
      </c>
      <c r="CY63" s="14" t="e">
        <f ca="1">CW63+1/2*(CX63-CW63)*(1-COS(2*($CJ63-$CV63)*$CW$8))</f>
        <v>#REF!</v>
      </c>
      <c r="CZ63" s="14" t="e">
        <f ca="1">IF(CV63=0,$CV$19*EXP($CW$19*$CU63)+1-$CV$19,IF(CV63=180,$CV$17*EXP($CW$17*$CU63)+1-$CV$17,$CV$18*EXP($CW$18*$CU63)+1-$CV$18))</f>
        <v>#REF!</v>
      </c>
      <c r="DA63" s="14" t="e">
        <f ca="1">IF(CV63=270,$CV$19*EXP($CW$19*$CU63)+1-$CV$19,IF(CV63=90,$CV$17*EXP($CW$17*$CU63)+1-$CV$17,$CV$18*EXP($CW$18*$CU63)+1-$CV$18))</f>
        <v>#REF!</v>
      </c>
      <c r="DB63" s="14" t="e">
        <f ca="1">CZ63+1/2*(DA63-CZ63)*(1-COS(2*($CJ63-$CV63)*$CW$8))</f>
        <v>#REF!</v>
      </c>
      <c r="DC63" s="14" t="e">
        <f ca="1">IF(OR(ISNUMBER(S63),ISNUMBER(T63)),CY63+1/2*(DB63-CY63)*(1-COS(2*CI63*$CW$8)),IF(ISNUMBER(A63),1,#N/A))</f>
        <v>#N/A</v>
      </c>
      <c r="DD63" s="14"/>
      <c r="DE63" s="14" t="e">
        <f ca="1">X63/(0.5*G63+Y63)</f>
        <v>#REF!</v>
      </c>
      <c r="DF63" s="14" t="e">
        <f ca="1">INT(MOD(CJ63,360)/90)*90</f>
        <v>#REF!</v>
      </c>
      <c r="DG63" s="14" t="e">
        <f ca="1">IF(DF63=0,$DF$13*EXP($DG$13*$DE63)+1-$DF$13,IF(DF63=180,$DF$11*EXP($DG$11*$DE63)+1-$DF$11,$DF$12*EXP($DG$12*$DE63)+1-$DF$12))</f>
        <v>#REF!</v>
      </c>
      <c r="DH63" s="14" t="e">
        <f ca="1">IF(DF63=270,$DF$13*EXP($DG$13*$DE63)+1-$DF$13,IF(DF63=90,$DF$11*EXP($DG$11*$DE63)+1-$DF$11,$DF$12*EXP($DG$12*$DE63)+1-$DF$12))</f>
        <v>#REF!</v>
      </c>
      <c r="DI63" s="14" t="e">
        <f ca="1">DG63+1/2*(DH63-DG63)*(1-COS(2*($CJ63-$DF63)*$DG$8))</f>
        <v>#REF!</v>
      </c>
      <c r="DJ63" s="14" t="e">
        <f ca="1">MIN(1,IF(DF63=0,$DF$19+(1-$DF$19)/(1+$DE63^2)^$DG$19,IF(DF63=180,$DF$17+(1-$DF$17)/(1+$DE63^2)^$DG$17,$DF$18+(1-$DF$18)/(1+$DE63^2)^$DG$18)))</f>
        <v>#REF!</v>
      </c>
      <c r="DK63" s="14" t="e">
        <f ca="1">IF(DF63=270,$DF$19+(1-$DF$19)/(1+$DE63^2)^$DG$19,IF(DF63=90,$DF$17+(1-$DF$17)/(1+$DE63^2)^$DG$17,$DF$18+(1-$DF$18)/(1+$DE63^2)^$DG$18))</f>
        <v>#REF!</v>
      </c>
      <c r="DL63" s="14" t="e">
        <f ca="1">DJ63+1/2*(DK63-DJ63)*(1-COS(2*($CJ63-$DF63)*$DG$8))</f>
        <v>#REF!</v>
      </c>
      <c r="DM63" s="14" t="e">
        <f ca="1">IF(OR(ISNUMBER(X63),ISNUMBER(Y63)),DI63+1/2*(DL63-DI63)*(1-COS(2*$CI63*$DG$8)),IF(ISNUMBER(A63),1,#N/A))</f>
        <v>#N/A</v>
      </c>
    </row>
    <row r="64" spans="1:117" s="1" customFormat="1">
      <c r="A64" s="33" t="e">
        <f ca="1">INDIRECT("Shading!"&amp;$DZ$24&amp;$EA$24+ROW(A64)-23)</f>
        <v>#REF!</v>
      </c>
      <c r="B64" s="34" t="e">
        <f ca="1">INDIRECT("Shading!"&amp;$DZ$25&amp;$EA$25+ROW(B64)-23)</f>
        <v>#REF!</v>
      </c>
      <c r="C64" s="33" t="e">
        <f ca="1">INDIRECT("Shading!"&amp;$DZ$26&amp;$EA$26+ROW(C64)-23)</f>
        <v>#REF!</v>
      </c>
      <c r="D64" s="33" t="e">
        <f ca="1">INDIRECT("Shading!"&amp;$DZ$27&amp;$EA$27+ROW(D64)-23)</f>
        <v>#REF!</v>
      </c>
      <c r="E64" s="32" t="e">
        <f ca="1">INDIRECT("Shading!"&amp;$DZ$28&amp;$EA$28+ROW(E64)-23)</f>
        <v>#REF!</v>
      </c>
      <c r="F64" s="31" t="e">
        <f ca="1">INDIRECT("Shading!"&amp;$DZ$29&amp;$EA$29+ROW(F64)-23)</f>
        <v>#REF!</v>
      </c>
      <c r="G64" s="31" t="e">
        <f ca="1">INDIRECT("Shading!"&amp;$DZ$30&amp;$EA$30+ROW(G64)-23)</f>
        <v>#REF!</v>
      </c>
      <c r="H64" s="30" t="e">
        <f ca="1">INDIRECT("Shading!"&amp;$DZ$31&amp;$EA$31+ROW(H64)-23)</f>
        <v>#REF!</v>
      </c>
      <c r="I64" s="23"/>
      <c r="J64" s="23"/>
      <c r="K64" s="24"/>
      <c r="L64" s="19"/>
      <c r="M64" s="19"/>
      <c r="N64" s="25">
        <f ca="1">IF(AND(ISNUMBER(I64),ISNUMBER(J64),ISNUMBER(K64),ISNUMBER(L64),ISNUMBER(INDIRECT("Shading!"&amp;$DZ$33&amp;$EA$33+ROW(N64)-23))),INDIRECT("Shading!"&amp;$DZ$33&amp;$EA$33+ROW(N64)-23),1)</f>
        <v>1</v>
      </c>
      <c r="O64" s="25">
        <f ca="1">IF(AND(ISNUMBER(I64),ISNUMBER(J64),ISNUMBER(K64),ISNUMBER(L64),ISNUMBER(INDIRECT("Shading!"&amp;$DZ$34&amp;$EA$34+ROW(N64)-23))),INDIRECT("Shading!"&amp;$DZ$34&amp;$EA$34+ROW(O64)-23),1)</f>
        <v>1</v>
      </c>
      <c r="P64" s="18">
        <f ca="1">IF(AND(ISNUMBER(I64),ISNUMBER(J64),ISNUMBER(K64),ISNUMBER(L64),ISNUMBER(N64)),1-(N64-BJ64)*(K64/IF(OR(E64="East",E64="West"),45,90)*(1-L64)/N64),1)</f>
        <v>1</v>
      </c>
      <c r="Q64" s="17">
        <f ca="1">IF(AND(ISNUMBER(I64),ISNUMBER(J64),ISNUMBER(K64),ISNUMBER(M64),ISNUMBER(O64)),1-(O64-CS64)*(K64/IF(OR(E64="East",E64="West"),45,90)*(1-M64)/O64),1)</f>
        <v>1</v>
      </c>
      <c r="R64" s="32" t="str">
        <f ca="1">IF(OR(P64&gt;1,Q64&gt;1),"Horizon shading ","")</f>
        <v/>
      </c>
      <c r="S64" s="29"/>
      <c r="T64" s="28"/>
      <c r="U64" s="39">
        <f>IF(AND(ISNUMBER(S64),ISNUMBER(T64)),1-0.5*(1-BT64),1)</f>
        <v>1</v>
      </c>
      <c r="V64" s="38">
        <f>IF(AND(ISNUMBER(S64),ISNUMBER(T64)),1-0.5*(1-DC64),1)</f>
        <v>1</v>
      </c>
      <c r="W64" s="215" t="str">
        <f>IF(OR(U64&gt;1,V64&gt;1),"Reveal shading ","")</f>
        <v/>
      </c>
      <c r="X64" s="23"/>
      <c r="Y64" s="23"/>
      <c r="Z64" s="19"/>
      <c r="AA64" s="19"/>
      <c r="AB64" s="25">
        <f ca="1">IF(AND(ISNUMBER(X64),ISNUMBER(Y64),ISNUMBER(Z64),ISNUMBER(INDIRECT("Shading!"&amp;$DZ$35&amp;$EA$35+ROW(N64)-23))),INDIRECT("Shading!"&amp;$DZ$35&amp;$EA$35+ROW(N64)-23),1)</f>
        <v>1</v>
      </c>
      <c r="AC64" s="25">
        <f ca="1">IF(AND(ISNUMBER(X64),ISNUMBER(Y64),ISNUMBER(AA64),ISNUMBER(INDIRECT("Shading!"&amp;$DZ$36&amp;$EA$36+ROW(N64)-23))),INDIRECT("Shading!"&amp;$DZ$36&amp;$EA$36+ROW(O64)-23),1)</f>
        <v>1</v>
      </c>
      <c r="AD64" s="18">
        <f ca="1">IF(AND(ISNUMBER(X64),ISNUMBER(Y64),ISNUMBER(Z64),ISNUMBER(AB64)),1-(AB64-CD64)/AB64*(1-Z64),1)</f>
        <v>1</v>
      </c>
      <c r="AE64" s="17">
        <f ca="1">IF(AND(ISNUMBER(X64),ISNUMBER(Y64),ISNUMBER(AA64),ISNUMBER(AC64)),1-(AC64-DM64)/AC64*(1-AA64),1)</f>
        <v>1</v>
      </c>
      <c r="AF64" s="215" t="str">
        <f ca="1">IF(OR(AD64&gt;1,AE64&gt;1),"Overhang shading ","")</f>
        <v/>
      </c>
      <c r="AG64" s="24"/>
      <c r="AH64" s="24"/>
      <c r="AI64" s="23"/>
      <c r="AJ64" s="37">
        <f>IF(AND(ISNUMBER($AI$19),ISNUMBER(AG64)),$F64*$AI$19/1000*$AG64,0)</f>
        <v>0</v>
      </c>
      <c r="AK64" s="36">
        <f>IF(AND(ISNUMBER($AI$19),ISNUMBER(AH64)),IF(ISNUMBER($AI64),$AI64,$G64)*$AI$19/1000*$AH64,0)</f>
        <v>0</v>
      </c>
      <c r="AL64" s="35">
        <f>IF(OR(AJ64&gt;0,AK64&gt;0),1-(AJ64+AK64)/H64*$AI$18,1)</f>
        <v>1</v>
      </c>
      <c r="AM64" s="215" t="str">
        <f>IF(AL64&gt;1,"Glazing bars/juliet balcony shading ","")</f>
        <v/>
      </c>
      <c r="AN64" s="19"/>
      <c r="AO64" s="19"/>
      <c r="AP64" s="18" t="str">
        <f ca="1">IF(OR(P64*U64*AD64*AL64*IF(ISNUMBER(AN64),AN64,1)&gt;=1,P64*U64*AD64*AL64*IF(ISNUMBER(AN64),AN64,1)=0),"",P64*U64*AD64*AL64*IF(ISNUMBER(AN64),AN64,1))</f>
        <v/>
      </c>
      <c r="AQ64" s="17" t="str">
        <f ca="1">IF(OR(Q64*V64*AE64*AL64*IF(ISNUMBER(AO64),AO64,1)&gt;=1,Q64*V64*AE64*AL64*IF(ISNUMBER(AO64),AO64,1)=0),"",Q64*V64*AE64*AL64*IF(ISNUMBER(AO64),AO64,1))</f>
        <v/>
      </c>
      <c r="AR64" s="16" t="str">
        <f ca="1">'Additional Shading 424'!$AP64</f>
        <v/>
      </c>
      <c r="AS64" s="16" t="str">
        <f ca="1">'Additional Shading 424'!$AQ64</f>
        <v/>
      </c>
      <c r="AZ64" s="15" t="e">
        <f ca="1">D64</f>
        <v>#REF!</v>
      </c>
      <c r="BA64" s="15" t="e">
        <f ca="1">C64</f>
        <v>#REF!</v>
      </c>
      <c r="BB64" s="14">
        <f>IF(AND(I64=0,J64=0),1,I64/J64)</f>
        <v>1</v>
      </c>
      <c r="BC64" s="14" t="e">
        <f ca="1">INT(MOD(BA64,360)/90)*90</f>
        <v>#REF!</v>
      </c>
      <c r="BD64" s="14" t="e">
        <f ca="1">IF(BC64=0,$BC$13+(1-$BC$13)/(1+$BB64^2)^$BD$13,IF(BC64=180,$BC$11+(1-$BC$11)/(1+$BB64^2)^$BD$11,$BC$12+(1-$BC$12)/(1+$BB64^2)^$BD$12))</f>
        <v>#REF!</v>
      </c>
      <c r="BE64" s="14" t="e">
        <f ca="1">IF(BC64=270,$BC$13+(1-$BC$13)/(1+$BB64^2)^$BD$13,IF(BC64=90,$BC$11+(1-$BC$11)/(1+$BB64^2)^$BD$11,$BC$12+(1-$BC$12)/(1+$BB64^2)^$BD$12))</f>
        <v>#REF!</v>
      </c>
      <c r="BF64" s="14" t="e">
        <f ca="1">BD64+1/2*(BE64-BD64)*(1-COS(2*($BA64-$BC64)*$BD$8))</f>
        <v>#REF!</v>
      </c>
      <c r="BG64" s="14" t="e">
        <f ca="1">IF(BC64=0,$BC$19*EXP($BD$19*$BB64)+1-$BC$19,IF(BC64=180,$BC$17+(1-$BC$17)/(1+$BB64^2)^$BD$17,$BC$18*EXP($BD$18*$BB64)+1-$BC$18))</f>
        <v>#REF!</v>
      </c>
      <c r="BH64" s="14" t="e">
        <f ca="1">IF(BC64=270,$BC$19*EXP($BD$19*$BB64)+1-$BC$19,IF(BC64=90,$BC$17+(1-$BC$17)/(1+$BB64^2)^$BD$17,$BC$18*EXP($BD$18*$BB64)+1-$BC$18))</f>
        <v>#REF!</v>
      </c>
      <c r="BI64" s="14" t="e">
        <f ca="1">BG64+1/2*(BH64-BG64)*(1-COS(2*($BA64-$BC64)*$BD$8))</f>
        <v>#REF!</v>
      </c>
      <c r="BJ64" s="14" t="e">
        <f ca="1">IF(OR(ISNUMBER(I64),ISNUMBER(J64)),MAX(BF64+1/2*(BI64-BF64)*(1-COS(2*$AZ64*$BD$8)),IF(SIN(RADIANS(D64))&lt;&gt;0,1-$I64/$G64/ABS(SIN(RADIANS(D64))),0)),IF(ISNUMBER(A64),1,#N/A))</f>
        <v>#N/A</v>
      </c>
      <c r="BK64" s="14"/>
      <c r="BL64" s="14" t="e">
        <f ca="1">S64/(0.5*F64+T64)</f>
        <v>#REF!</v>
      </c>
      <c r="BM64" s="14" t="e">
        <f ca="1">INT(MOD(BA64,360)/90)*90</f>
        <v>#REF!</v>
      </c>
      <c r="BN64" s="14" t="e">
        <f ca="1">IF(BM64=0,$BM$13*EXP($BN$13*$BL64)+1-$BM$13,IF(BM64=180,$BM$11*EXP($BN$11*$BL64)+1-$BM$11,$BM$12*EXP($BN$12*$BL64)+1-$BM$12))</f>
        <v>#REF!</v>
      </c>
      <c r="BO64" s="14" t="e">
        <f ca="1">IF(BM64=270,$BM$13*EXP($BN$13*$BL64)+1-$BM$13,IF(BM64=90,$BM$11*EXP($BN$11*$BL64)+1-$BM$11,$BM$12*EXP($BN$12*$BL64)+1-$BM$12))</f>
        <v>#REF!</v>
      </c>
      <c r="BP64" s="14" t="e">
        <f ca="1">BN64+1/2*(BO64-BN64)*(1-COS(2*($C64-$BM64)*$BN$8))</f>
        <v>#REF!</v>
      </c>
      <c r="BQ64" s="14" t="e">
        <f ca="1">IF(BM64=0,$BM$19*EXP($BN$19*$BL64)+1-$BM$19,IF(BM64=180,$BM$17*EXP($BN$17*$BL64)+1-$BM$17,$BM$18*EXP($BN$18*$BL64)+1-$BM$18))</f>
        <v>#REF!</v>
      </c>
      <c r="BR64" s="14" t="e">
        <f ca="1">IF(BM64=270,$BM$19*EXP($BN$19*$BL64)+1-$BM$19,IF(BM64=90,$BM$17*EXP($BN$17*$BL64)+1-$BM$17,$BM$18*EXP($BN$18*$BL64)+1-$BM$18))</f>
        <v>#REF!</v>
      </c>
      <c r="BS64" s="14" t="e">
        <f ca="1">BQ64+1/2*(BR64-BQ64)*(1-COS(2*($C64-$BM64)*$BN$8))</f>
        <v>#REF!</v>
      </c>
      <c r="BT64" s="14" t="e">
        <f ca="1">BP64+1/2*(BS64-BP64)*(1-COS(2*$AZ64*$BN$8))</f>
        <v>#REF!</v>
      </c>
      <c r="BU64" s="14"/>
      <c r="BV64" s="14" t="e">
        <f ca="1">X64/(0.5*G64+Y64)</f>
        <v>#REF!</v>
      </c>
      <c r="BW64" s="14" t="e">
        <f ca="1">INT(MOD(BA64,360)/90)*90</f>
        <v>#REF!</v>
      </c>
      <c r="BX64" s="14" t="e">
        <f ca="1">IF(BW64=0,$BW$13*EXP($BX$13*$BV64)+1-$BW$13,IF(BW64=180,$BW$11*EXP($BX$11*$BV64)+1-$BW$11,$BW$12*EXP($BX$12*$BV64)+1-$BW$12))</f>
        <v>#REF!</v>
      </c>
      <c r="BY64" s="14" t="e">
        <f ca="1">IF(BW64=270,$BW$13*EXP($BX$13*$BV64)+1-$BW$13,IF(BW64=90,$BW$11*EXP($BX$11*$BV64)+1-$BW$11,$BW$12*EXP($BX$12*$BV64)+1-$BW$12))</f>
        <v>#REF!</v>
      </c>
      <c r="BZ64" s="14" t="e">
        <f ca="1">BX64+1/2*(BY64-BX64)*(1-COS(2*($BA64-$BW64)*$BX$8))</f>
        <v>#REF!</v>
      </c>
      <c r="CA64" s="14" t="e">
        <f ca="1">MIN(1,IF(BW64=0,$BW$19*EXP($BX$19*$BV64)+1-$BW$19,IF(BW64=180,$BW$17*EXP($BX$17*$BV64)+1-$BW$17,$BW$18*EXP($BX$18*$BV64)+1-$BW$18)))</f>
        <v>#REF!</v>
      </c>
      <c r="CB64" s="14" t="e">
        <f ca="1">IF(BW64=270,$BW$19*EXP($BX$19*$BV64)+1-$BW$19,IF(BW64=90,$BW$17*EXP($BX$17*$BV64)+1-$BW$17,$BW$18*EXP($BX$18*$BV64)+1-$BW$18))</f>
        <v>#REF!</v>
      </c>
      <c r="CC64" s="14" t="e">
        <f ca="1">CA64+1/2*(CB64-CA64)*(1-COS(2*($BA64-$BW64)*$BX$8))</f>
        <v>#REF!</v>
      </c>
      <c r="CD64" s="14" t="e">
        <f ca="1">BZ64+1/2*(CC64-BZ64)*(1-COS(2*$AZ64*$BX$8))</f>
        <v>#REF!</v>
      </c>
      <c r="CI64" s="15" t="e">
        <f ca="1">D64</f>
        <v>#REF!</v>
      </c>
      <c r="CJ64" s="15" t="e">
        <f ca="1">C64</f>
        <v>#REF!</v>
      </c>
      <c r="CK64" s="14">
        <f>IF(AND(I64=0,J64=0),1,I64/J64)</f>
        <v>1</v>
      </c>
      <c r="CL64" s="14" t="e">
        <f ca="1">INT(MOD(CJ64,360)/90)*90</f>
        <v>#REF!</v>
      </c>
      <c r="CM64" s="14" t="e">
        <f ca="1">IF(CL64=0,$CL$13*EXP($CM$13*$CK64)+1-$CL$13,IF(CL64=180,$CL$11*EXP($CM$11*$CK64)+1-$CL$11,$CL$12*EXP($CM$12*$CK64)+1-$CL$12))</f>
        <v>#REF!</v>
      </c>
      <c r="CN64" s="14" t="e">
        <f ca="1">IF(CL64=270,$CL$13*EXP($CM$13*$CK64)+1-$CL$13,IF(CL64=90,$CL$11*EXP($CM$11*$CK64)+1-$CL$11,$CL$12*EXP($CM$12*$CK64)+1-$CL$12))</f>
        <v>#REF!</v>
      </c>
      <c r="CO64" s="14" t="e">
        <f ca="1">CM64+1/2*(CN64-CM64)*(1-COS(2*($CJ64-$CL64)*$CM$8))</f>
        <v>#REF!</v>
      </c>
      <c r="CP64" s="14" t="e">
        <f ca="1">IF(CL64=0,$CL$19*EXP($CM$19*$CK64)+1-$CL$19,IF(CL64=180,$CL$17*EXP($CM$17*$CK64)+1-$CL$17,$CL$18*EXP($CM$18*$CK64)+1-$CL$18))</f>
        <v>#REF!</v>
      </c>
      <c r="CQ64" s="14" t="e">
        <f ca="1">IF(CL64=270,$CL$19*EXP($CM$19*$CK64)+1-$CL$19,IF(CL64=90,$CL$17*EXP($CM$17*$CK64)+1-$CL$17,$CL$18*EXP($CM$18*$CK64)+1-$CL$18))</f>
        <v>#REF!</v>
      </c>
      <c r="CR64" s="14" t="e">
        <f ca="1">CP64+1/2*(CQ64-CP64)*(1-COS(2*($CJ64-$CL64)*$CM$8))</f>
        <v>#REF!</v>
      </c>
      <c r="CS64" s="14" t="e">
        <f ca="1">IF(OR(ISNUMBER(I64),ISNUMBER(J64)),MAX(CO64+1/2*(CR64-CO64)*(1-COS(2*$CI64*$CM$8)),IF(SIN(RADIANS(D64))&lt;&gt;0,1-$I64/$G64/ABS(SIN(RADIANS(D64))),0)),IF(ISNUMBER(A64),1,#N/A))</f>
        <v>#N/A</v>
      </c>
      <c r="CT64" s="14"/>
      <c r="CU64" s="14" t="e">
        <f ca="1">S64/(0.5*F64+T64)</f>
        <v>#REF!</v>
      </c>
      <c r="CV64" s="14" t="e">
        <f ca="1">INT(MOD(BA64,360)/90)*90</f>
        <v>#REF!</v>
      </c>
      <c r="CW64" s="14" t="e">
        <f ca="1">IF(CV64=0,$CV$13*EXP($CW$13*$CU64)+1-$CV$13,IF(CV64=180,$CV$11*EXP($CW$11*$CU64)+1-$CV$11,$CV$12*EXP($CW$12*$CU64)+1-$CV$12))</f>
        <v>#REF!</v>
      </c>
      <c r="CX64" s="14" t="e">
        <f ca="1">IF(CV64=270,$CV$13*EXP($CW$13*$CU64)+1-$CV$13,IF(CV64=90,$CV$11*EXP($CW$11*$CU64)+1-$CV$11,$CV$12*EXP($CW$12*$CU64)+1-$CV$12))</f>
        <v>#REF!</v>
      </c>
      <c r="CY64" s="14" t="e">
        <f ca="1">CW64+1/2*(CX64-CW64)*(1-COS(2*($CJ64-$CV64)*$CW$8))</f>
        <v>#REF!</v>
      </c>
      <c r="CZ64" s="14" t="e">
        <f ca="1">IF(CV64=0,$CV$19*EXP($CW$19*$CU64)+1-$CV$19,IF(CV64=180,$CV$17*EXP($CW$17*$CU64)+1-$CV$17,$CV$18*EXP($CW$18*$CU64)+1-$CV$18))</f>
        <v>#REF!</v>
      </c>
      <c r="DA64" s="14" t="e">
        <f ca="1">IF(CV64=270,$CV$19*EXP($CW$19*$CU64)+1-$CV$19,IF(CV64=90,$CV$17*EXP($CW$17*$CU64)+1-$CV$17,$CV$18*EXP($CW$18*$CU64)+1-$CV$18))</f>
        <v>#REF!</v>
      </c>
      <c r="DB64" s="14" t="e">
        <f ca="1">CZ64+1/2*(DA64-CZ64)*(1-COS(2*($CJ64-$CV64)*$CW$8))</f>
        <v>#REF!</v>
      </c>
      <c r="DC64" s="14" t="e">
        <f ca="1">IF(OR(ISNUMBER(S64),ISNUMBER(T64)),CY64+1/2*(DB64-CY64)*(1-COS(2*CI64*$CW$8)),IF(ISNUMBER(A64),1,#N/A))</f>
        <v>#N/A</v>
      </c>
      <c r="DD64" s="14"/>
      <c r="DE64" s="14" t="e">
        <f ca="1">X64/(0.5*G64+Y64)</f>
        <v>#REF!</v>
      </c>
      <c r="DF64" s="14" t="e">
        <f ca="1">INT(MOD(CJ64,360)/90)*90</f>
        <v>#REF!</v>
      </c>
      <c r="DG64" s="14" t="e">
        <f ca="1">IF(DF64=0,$DF$13*EXP($DG$13*$DE64)+1-$DF$13,IF(DF64=180,$DF$11*EXP($DG$11*$DE64)+1-$DF$11,$DF$12*EXP($DG$12*$DE64)+1-$DF$12))</f>
        <v>#REF!</v>
      </c>
      <c r="DH64" s="14" t="e">
        <f ca="1">IF(DF64=270,$DF$13*EXP($DG$13*$DE64)+1-$DF$13,IF(DF64=90,$DF$11*EXP($DG$11*$DE64)+1-$DF$11,$DF$12*EXP($DG$12*$DE64)+1-$DF$12))</f>
        <v>#REF!</v>
      </c>
      <c r="DI64" s="14" t="e">
        <f ca="1">DG64+1/2*(DH64-DG64)*(1-COS(2*($CJ64-$DF64)*$DG$8))</f>
        <v>#REF!</v>
      </c>
      <c r="DJ64" s="14" t="e">
        <f ca="1">MIN(1,IF(DF64=0,$DF$19+(1-$DF$19)/(1+$DE64^2)^$DG$19,IF(DF64=180,$DF$17+(1-$DF$17)/(1+$DE64^2)^$DG$17,$DF$18+(1-$DF$18)/(1+$DE64^2)^$DG$18)))</f>
        <v>#REF!</v>
      </c>
      <c r="DK64" s="14" t="e">
        <f ca="1">IF(DF64=270,$DF$19+(1-$DF$19)/(1+$DE64^2)^$DG$19,IF(DF64=90,$DF$17+(1-$DF$17)/(1+$DE64^2)^$DG$17,$DF$18+(1-$DF$18)/(1+$DE64^2)^$DG$18))</f>
        <v>#REF!</v>
      </c>
      <c r="DL64" s="14" t="e">
        <f ca="1">DJ64+1/2*(DK64-DJ64)*(1-COS(2*($CJ64-$DF64)*$DG$8))</f>
        <v>#REF!</v>
      </c>
      <c r="DM64" s="14" t="e">
        <f ca="1">IF(OR(ISNUMBER(X64),ISNUMBER(Y64)),DI64+1/2*(DL64-DI64)*(1-COS(2*$CI64*$DG$8)),IF(ISNUMBER(A64),1,#N/A))</f>
        <v>#N/A</v>
      </c>
    </row>
    <row r="65" spans="1:117" s="1" customFormat="1">
      <c r="A65" s="33" t="e">
        <f ca="1">INDIRECT("Shading!"&amp;$DZ$24&amp;$EA$24+ROW(A65)-23)</f>
        <v>#REF!</v>
      </c>
      <c r="B65" s="34" t="e">
        <f ca="1">INDIRECT("Shading!"&amp;$DZ$25&amp;$EA$25+ROW(B65)-23)</f>
        <v>#REF!</v>
      </c>
      <c r="C65" s="33" t="e">
        <f ca="1">INDIRECT("Shading!"&amp;$DZ$26&amp;$EA$26+ROW(C65)-23)</f>
        <v>#REF!</v>
      </c>
      <c r="D65" s="33" t="e">
        <f ca="1">INDIRECT("Shading!"&amp;$DZ$27&amp;$EA$27+ROW(D65)-23)</f>
        <v>#REF!</v>
      </c>
      <c r="E65" s="32" t="e">
        <f ca="1">INDIRECT("Shading!"&amp;$DZ$28&amp;$EA$28+ROW(E65)-23)</f>
        <v>#REF!</v>
      </c>
      <c r="F65" s="31" t="e">
        <f ca="1">INDIRECT("Shading!"&amp;$DZ$29&amp;$EA$29+ROW(F65)-23)</f>
        <v>#REF!</v>
      </c>
      <c r="G65" s="31" t="e">
        <f ca="1">INDIRECT("Shading!"&amp;$DZ$30&amp;$EA$30+ROW(G65)-23)</f>
        <v>#REF!</v>
      </c>
      <c r="H65" s="30" t="e">
        <f ca="1">INDIRECT("Shading!"&amp;$DZ$31&amp;$EA$31+ROW(H65)-23)</f>
        <v>#REF!</v>
      </c>
      <c r="I65" s="23"/>
      <c r="J65" s="23"/>
      <c r="K65" s="24"/>
      <c r="L65" s="19"/>
      <c r="M65" s="19"/>
      <c r="N65" s="25">
        <f ca="1">IF(AND(ISNUMBER(I65),ISNUMBER(J65),ISNUMBER(K65),ISNUMBER(L65),ISNUMBER(INDIRECT("Shading!"&amp;$DZ$33&amp;$EA$33+ROW(N65)-23))),INDIRECT("Shading!"&amp;$DZ$33&amp;$EA$33+ROW(N65)-23),1)</f>
        <v>1</v>
      </c>
      <c r="O65" s="25">
        <f ca="1">IF(AND(ISNUMBER(I65),ISNUMBER(J65),ISNUMBER(K65),ISNUMBER(L65),ISNUMBER(INDIRECT("Shading!"&amp;$DZ$34&amp;$EA$34+ROW(N65)-23))),INDIRECT("Shading!"&amp;$DZ$34&amp;$EA$34+ROW(O65)-23),1)</f>
        <v>1</v>
      </c>
      <c r="P65" s="18">
        <f ca="1">IF(AND(ISNUMBER(I65),ISNUMBER(J65),ISNUMBER(K65),ISNUMBER(L65),ISNUMBER(N65)),1-(N65-BJ65)*(K65/IF(OR(E65="East",E65="West"),45,90)*(1-L65)/N65),1)</f>
        <v>1</v>
      </c>
      <c r="Q65" s="17">
        <f ca="1">IF(AND(ISNUMBER(I65),ISNUMBER(J65),ISNUMBER(K65),ISNUMBER(M65),ISNUMBER(O65)),1-(O65-CS65)*(K65/IF(OR(E65="East",E65="West"),45,90)*(1-M65)/O65),1)</f>
        <v>1</v>
      </c>
      <c r="R65" s="32" t="str">
        <f ca="1">IF(OR(P65&gt;1,Q65&gt;1),"Horizon shading ","")</f>
        <v/>
      </c>
      <c r="S65" s="29"/>
      <c r="T65" s="28"/>
      <c r="U65" s="39">
        <f>IF(AND(ISNUMBER(S65),ISNUMBER(T65)),1-0.5*(1-BT65),1)</f>
        <v>1</v>
      </c>
      <c r="V65" s="38">
        <f>IF(AND(ISNUMBER(S65),ISNUMBER(T65)),1-0.5*(1-DC65),1)</f>
        <v>1</v>
      </c>
      <c r="W65" s="215" t="str">
        <f>IF(OR(U65&gt;1,V65&gt;1),"Reveal shading ","")</f>
        <v/>
      </c>
      <c r="X65" s="23"/>
      <c r="Y65" s="23"/>
      <c r="Z65" s="19"/>
      <c r="AA65" s="19"/>
      <c r="AB65" s="25">
        <f ca="1">IF(AND(ISNUMBER(X65),ISNUMBER(Y65),ISNUMBER(Z65),ISNUMBER(INDIRECT("Shading!"&amp;$DZ$35&amp;$EA$35+ROW(N65)-23))),INDIRECT("Shading!"&amp;$DZ$35&amp;$EA$35+ROW(N65)-23),1)</f>
        <v>1</v>
      </c>
      <c r="AC65" s="25">
        <f ca="1">IF(AND(ISNUMBER(X65),ISNUMBER(Y65),ISNUMBER(AA65),ISNUMBER(INDIRECT("Shading!"&amp;$DZ$36&amp;$EA$36+ROW(N65)-23))),INDIRECT("Shading!"&amp;$DZ$36&amp;$EA$36+ROW(O65)-23),1)</f>
        <v>1</v>
      </c>
      <c r="AD65" s="18">
        <f ca="1">IF(AND(ISNUMBER(X65),ISNUMBER(Y65),ISNUMBER(Z65),ISNUMBER(AB65)),1-(AB65-CD65)/AB65*(1-Z65),1)</f>
        <v>1</v>
      </c>
      <c r="AE65" s="17">
        <f ca="1">IF(AND(ISNUMBER(X65),ISNUMBER(Y65),ISNUMBER(AA65),ISNUMBER(AC65)),1-(AC65-DM65)/AC65*(1-AA65),1)</f>
        <v>1</v>
      </c>
      <c r="AF65" s="215" t="str">
        <f ca="1">IF(OR(AD65&gt;1,AE65&gt;1),"Overhang shading ","")</f>
        <v/>
      </c>
      <c r="AG65" s="24"/>
      <c r="AH65" s="24"/>
      <c r="AI65" s="23"/>
      <c r="AJ65" s="37">
        <f>IF(AND(ISNUMBER($AI$19),ISNUMBER(AG65)),$F65*$AI$19/1000*$AG65,0)</f>
        <v>0</v>
      </c>
      <c r="AK65" s="36">
        <f>IF(AND(ISNUMBER($AI$19),ISNUMBER(AH65)),IF(ISNUMBER($AI65),$AI65,$G65)*$AI$19/1000*$AH65,0)</f>
        <v>0</v>
      </c>
      <c r="AL65" s="35">
        <f>IF(OR(AJ65&gt;0,AK65&gt;0),1-(AJ65+AK65)/H65*$AI$18,1)</f>
        <v>1</v>
      </c>
      <c r="AM65" s="215" t="str">
        <f>IF(AL65&gt;1,"Glazing bars/juliet balcony shading ","")</f>
        <v/>
      </c>
      <c r="AN65" s="19"/>
      <c r="AO65" s="19"/>
      <c r="AP65" s="18" t="str">
        <f ca="1">IF(OR(P65*U65*AD65*AL65*IF(ISNUMBER(AN65),AN65,1)&gt;=1,P65*U65*AD65*AL65*IF(ISNUMBER(AN65),AN65,1)=0),"",P65*U65*AD65*AL65*IF(ISNUMBER(AN65),AN65,1))</f>
        <v/>
      </c>
      <c r="AQ65" s="17" t="str">
        <f ca="1">IF(OR(Q65*V65*AE65*AL65*IF(ISNUMBER(AO65),AO65,1)&gt;=1,Q65*V65*AE65*AL65*IF(ISNUMBER(AO65),AO65,1)=0),"",Q65*V65*AE65*AL65*IF(ISNUMBER(AO65),AO65,1))</f>
        <v/>
      </c>
      <c r="AR65" s="16" t="str">
        <f ca="1">'Additional Shading 424'!$AP65</f>
        <v/>
      </c>
      <c r="AS65" s="16" t="str">
        <f ca="1">'Additional Shading 424'!$AQ65</f>
        <v/>
      </c>
      <c r="AZ65" s="15" t="e">
        <f ca="1">D65</f>
        <v>#REF!</v>
      </c>
      <c r="BA65" s="15" t="e">
        <f ca="1">C65</f>
        <v>#REF!</v>
      </c>
      <c r="BB65" s="14">
        <f>IF(AND(I65=0,J65=0),1,I65/J65)</f>
        <v>1</v>
      </c>
      <c r="BC65" s="14" t="e">
        <f ca="1">INT(MOD(BA65,360)/90)*90</f>
        <v>#REF!</v>
      </c>
      <c r="BD65" s="14" t="e">
        <f ca="1">IF(BC65=0,$BC$13+(1-$BC$13)/(1+$BB65^2)^$BD$13,IF(BC65=180,$BC$11+(1-$BC$11)/(1+$BB65^2)^$BD$11,$BC$12+(1-$BC$12)/(1+$BB65^2)^$BD$12))</f>
        <v>#REF!</v>
      </c>
      <c r="BE65" s="14" t="e">
        <f ca="1">IF(BC65=270,$BC$13+(1-$BC$13)/(1+$BB65^2)^$BD$13,IF(BC65=90,$BC$11+(1-$BC$11)/(1+$BB65^2)^$BD$11,$BC$12+(1-$BC$12)/(1+$BB65^2)^$BD$12))</f>
        <v>#REF!</v>
      </c>
      <c r="BF65" s="14" t="e">
        <f ca="1">BD65+1/2*(BE65-BD65)*(1-COS(2*($BA65-$BC65)*$BD$8))</f>
        <v>#REF!</v>
      </c>
      <c r="BG65" s="14" t="e">
        <f ca="1">IF(BC65=0,$BC$19*EXP($BD$19*$BB65)+1-$BC$19,IF(BC65=180,$BC$17+(1-$BC$17)/(1+$BB65^2)^$BD$17,$BC$18*EXP($BD$18*$BB65)+1-$BC$18))</f>
        <v>#REF!</v>
      </c>
      <c r="BH65" s="14" t="e">
        <f ca="1">IF(BC65=270,$BC$19*EXP($BD$19*$BB65)+1-$BC$19,IF(BC65=90,$BC$17+(1-$BC$17)/(1+$BB65^2)^$BD$17,$BC$18*EXP($BD$18*$BB65)+1-$BC$18))</f>
        <v>#REF!</v>
      </c>
      <c r="BI65" s="14" t="e">
        <f ca="1">BG65+1/2*(BH65-BG65)*(1-COS(2*($BA65-$BC65)*$BD$8))</f>
        <v>#REF!</v>
      </c>
      <c r="BJ65" s="14" t="e">
        <f ca="1">IF(OR(ISNUMBER(I65),ISNUMBER(J65)),MAX(BF65+1/2*(BI65-BF65)*(1-COS(2*$AZ65*$BD$8)),IF(SIN(RADIANS(D65))&lt;&gt;0,1-$I65/$G65/ABS(SIN(RADIANS(D65))),0)),IF(ISNUMBER(A65),1,#N/A))</f>
        <v>#N/A</v>
      </c>
      <c r="BK65" s="14"/>
      <c r="BL65" s="14" t="e">
        <f ca="1">S65/(0.5*F65+T65)</f>
        <v>#REF!</v>
      </c>
      <c r="BM65" s="14" t="e">
        <f ca="1">INT(MOD(BA65,360)/90)*90</f>
        <v>#REF!</v>
      </c>
      <c r="BN65" s="14" t="e">
        <f ca="1">IF(BM65=0,$BM$13*EXP($BN$13*$BL65)+1-$BM$13,IF(BM65=180,$BM$11*EXP($BN$11*$BL65)+1-$BM$11,$BM$12*EXP($BN$12*$BL65)+1-$BM$12))</f>
        <v>#REF!</v>
      </c>
      <c r="BO65" s="14" t="e">
        <f ca="1">IF(BM65=270,$BM$13*EXP($BN$13*$BL65)+1-$BM$13,IF(BM65=90,$BM$11*EXP($BN$11*$BL65)+1-$BM$11,$BM$12*EXP($BN$12*$BL65)+1-$BM$12))</f>
        <v>#REF!</v>
      </c>
      <c r="BP65" s="14" t="e">
        <f ca="1">BN65+1/2*(BO65-BN65)*(1-COS(2*($C65-$BM65)*$BN$8))</f>
        <v>#REF!</v>
      </c>
      <c r="BQ65" s="14" t="e">
        <f ca="1">IF(BM65=0,$BM$19*EXP($BN$19*$BL65)+1-$BM$19,IF(BM65=180,$BM$17*EXP($BN$17*$BL65)+1-$BM$17,$BM$18*EXP($BN$18*$BL65)+1-$BM$18))</f>
        <v>#REF!</v>
      </c>
      <c r="BR65" s="14" t="e">
        <f ca="1">IF(BM65=270,$BM$19*EXP($BN$19*$BL65)+1-$BM$19,IF(BM65=90,$BM$17*EXP($BN$17*$BL65)+1-$BM$17,$BM$18*EXP($BN$18*$BL65)+1-$BM$18))</f>
        <v>#REF!</v>
      </c>
      <c r="BS65" s="14" t="e">
        <f ca="1">BQ65+1/2*(BR65-BQ65)*(1-COS(2*($C65-$BM65)*$BN$8))</f>
        <v>#REF!</v>
      </c>
      <c r="BT65" s="14" t="e">
        <f ca="1">BP65+1/2*(BS65-BP65)*(1-COS(2*$AZ65*$BN$8))</f>
        <v>#REF!</v>
      </c>
      <c r="BU65" s="14"/>
      <c r="BV65" s="14" t="e">
        <f ca="1">X65/(0.5*G65+Y65)</f>
        <v>#REF!</v>
      </c>
      <c r="BW65" s="14" t="e">
        <f ca="1">INT(MOD(BA65,360)/90)*90</f>
        <v>#REF!</v>
      </c>
      <c r="BX65" s="14" t="e">
        <f ca="1">IF(BW65=0,$BW$13*EXP($BX$13*$BV65)+1-$BW$13,IF(BW65=180,$BW$11*EXP($BX$11*$BV65)+1-$BW$11,$BW$12*EXP($BX$12*$BV65)+1-$BW$12))</f>
        <v>#REF!</v>
      </c>
      <c r="BY65" s="14" t="e">
        <f ca="1">IF(BW65=270,$BW$13*EXP($BX$13*$BV65)+1-$BW$13,IF(BW65=90,$BW$11*EXP($BX$11*$BV65)+1-$BW$11,$BW$12*EXP($BX$12*$BV65)+1-$BW$12))</f>
        <v>#REF!</v>
      </c>
      <c r="BZ65" s="14" t="e">
        <f ca="1">BX65+1/2*(BY65-BX65)*(1-COS(2*($BA65-$BW65)*$BX$8))</f>
        <v>#REF!</v>
      </c>
      <c r="CA65" s="14" t="e">
        <f ca="1">MIN(1,IF(BW65=0,$BW$19*EXP($BX$19*$BV65)+1-$BW$19,IF(BW65=180,$BW$17*EXP($BX$17*$BV65)+1-$BW$17,$BW$18*EXP($BX$18*$BV65)+1-$BW$18)))</f>
        <v>#REF!</v>
      </c>
      <c r="CB65" s="14" t="e">
        <f ca="1">IF(BW65=270,$BW$19*EXP($BX$19*$BV65)+1-$BW$19,IF(BW65=90,$BW$17*EXP($BX$17*$BV65)+1-$BW$17,$BW$18*EXP($BX$18*$BV65)+1-$BW$18))</f>
        <v>#REF!</v>
      </c>
      <c r="CC65" s="14" t="e">
        <f ca="1">CA65+1/2*(CB65-CA65)*(1-COS(2*($BA65-$BW65)*$BX$8))</f>
        <v>#REF!</v>
      </c>
      <c r="CD65" s="14" t="e">
        <f ca="1">BZ65+1/2*(CC65-BZ65)*(1-COS(2*$AZ65*$BX$8))</f>
        <v>#REF!</v>
      </c>
      <c r="CI65" s="15" t="e">
        <f ca="1">D65</f>
        <v>#REF!</v>
      </c>
      <c r="CJ65" s="15" t="e">
        <f ca="1">C65</f>
        <v>#REF!</v>
      </c>
      <c r="CK65" s="14">
        <f>IF(AND(I65=0,J65=0),1,I65/J65)</f>
        <v>1</v>
      </c>
      <c r="CL65" s="14" t="e">
        <f ca="1">INT(MOD(CJ65,360)/90)*90</f>
        <v>#REF!</v>
      </c>
      <c r="CM65" s="14" t="e">
        <f ca="1">IF(CL65=0,$CL$13*EXP($CM$13*$CK65)+1-$CL$13,IF(CL65=180,$CL$11*EXP($CM$11*$CK65)+1-$CL$11,$CL$12*EXP($CM$12*$CK65)+1-$CL$12))</f>
        <v>#REF!</v>
      </c>
      <c r="CN65" s="14" t="e">
        <f ca="1">IF(CL65=270,$CL$13*EXP($CM$13*$CK65)+1-$CL$13,IF(CL65=90,$CL$11*EXP($CM$11*$CK65)+1-$CL$11,$CL$12*EXP($CM$12*$CK65)+1-$CL$12))</f>
        <v>#REF!</v>
      </c>
      <c r="CO65" s="14" t="e">
        <f ca="1">CM65+1/2*(CN65-CM65)*(1-COS(2*($CJ65-$CL65)*$CM$8))</f>
        <v>#REF!</v>
      </c>
      <c r="CP65" s="14" t="e">
        <f ca="1">IF(CL65=0,$CL$19*EXP($CM$19*$CK65)+1-$CL$19,IF(CL65=180,$CL$17*EXP($CM$17*$CK65)+1-$CL$17,$CL$18*EXP($CM$18*$CK65)+1-$CL$18))</f>
        <v>#REF!</v>
      </c>
      <c r="CQ65" s="14" t="e">
        <f ca="1">IF(CL65=270,$CL$19*EXP($CM$19*$CK65)+1-$CL$19,IF(CL65=90,$CL$17*EXP($CM$17*$CK65)+1-$CL$17,$CL$18*EXP($CM$18*$CK65)+1-$CL$18))</f>
        <v>#REF!</v>
      </c>
      <c r="CR65" s="14" t="e">
        <f ca="1">CP65+1/2*(CQ65-CP65)*(1-COS(2*($CJ65-$CL65)*$CM$8))</f>
        <v>#REF!</v>
      </c>
      <c r="CS65" s="14" t="e">
        <f ca="1">IF(OR(ISNUMBER(I65),ISNUMBER(J65)),MAX(CO65+1/2*(CR65-CO65)*(1-COS(2*$CI65*$CM$8)),IF(SIN(RADIANS(D65))&lt;&gt;0,1-$I65/$G65/ABS(SIN(RADIANS(D65))),0)),IF(ISNUMBER(A65),1,#N/A))</f>
        <v>#N/A</v>
      </c>
      <c r="CT65" s="14"/>
      <c r="CU65" s="14" t="e">
        <f ca="1">S65/(0.5*F65+T65)</f>
        <v>#REF!</v>
      </c>
      <c r="CV65" s="14" t="e">
        <f ca="1">INT(MOD(BA65,360)/90)*90</f>
        <v>#REF!</v>
      </c>
      <c r="CW65" s="14" t="e">
        <f ca="1">IF(CV65=0,$CV$13*EXP($CW$13*$CU65)+1-$CV$13,IF(CV65=180,$CV$11*EXP($CW$11*$CU65)+1-$CV$11,$CV$12*EXP($CW$12*$CU65)+1-$CV$12))</f>
        <v>#REF!</v>
      </c>
      <c r="CX65" s="14" t="e">
        <f ca="1">IF(CV65=270,$CV$13*EXP($CW$13*$CU65)+1-$CV$13,IF(CV65=90,$CV$11*EXP($CW$11*$CU65)+1-$CV$11,$CV$12*EXP($CW$12*$CU65)+1-$CV$12))</f>
        <v>#REF!</v>
      </c>
      <c r="CY65" s="14" t="e">
        <f ca="1">CW65+1/2*(CX65-CW65)*(1-COS(2*($CJ65-$CV65)*$CW$8))</f>
        <v>#REF!</v>
      </c>
      <c r="CZ65" s="14" t="e">
        <f ca="1">IF(CV65=0,$CV$19*EXP($CW$19*$CU65)+1-$CV$19,IF(CV65=180,$CV$17*EXP($CW$17*$CU65)+1-$CV$17,$CV$18*EXP($CW$18*$CU65)+1-$CV$18))</f>
        <v>#REF!</v>
      </c>
      <c r="DA65" s="14" t="e">
        <f ca="1">IF(CV65=270,$CV$19*EXP($CW$19*$CU65)+1-$CV$19,IF(CV65=90,$CV$17*EXP($CW$17*$CU65)+1-$CV$17,$CV$18*EXP($CW$18*$CU65)+1-$CV$18))</f>
        <v>#REF!</v>
      </c>
      <c r="DB65" s="14" t="e">
        <f ca="1">CZ65+1/2*(DA65-CZ65)*(1-COS(2*($CJ65-$CV65)*$CW$8))</f>
        <v>#REF!</v>
      </c>
      <c r="DC65" s="14" t="e">
        <f ca="1">IF(OR(ISNUMBER(S65),ISNUMBER(T65)),CY65+1/2*(DB65-CY65)*(1-COS(2*CI65*$CW$8)),IF(ISNUMBER(A65),1,#N/A))</f>
        <v>#N/A</v>
      </c>
      <c r="DD65" s="14"/>
      <c r="DE65" s="14" t="e">
        <f ca="1">X65/(0.5*G65+Y65)</f>
        <v>#REF!</v>
      </c>
      <c r="DF65" s="14" t="e">
        <f ca="1">INT(MOD(CJ65,360)/90)*90</f>
        <v>#REF!</v>
      </c>
      <c r="DG65" s="14" t="e">
        <f ca="1">IF(DF65=0,$DF$13*EXP($DG$13*$DE65)+1-$DF$13,IF(DF65=180,$DF$11*EXP($DG$11*$DE65)+1-$DF$11,$DF$12*EXP($DG$12*$DE65)+1-$DF$12))</f>
        <v>#REF!</v>
      </c>
      <c r="DH65" s="14" t="e">
        <f ca="1">IF(DF65=270,$DF$13*EXP($DG$13*$DE65)+1-$DF$13,IF(DF65=90,$DF$11*EXP($DG$11*$DE65)+1-$DF$11,$DF$12*EXP($DG$12*$DE65)+1-$DF$12))</f>
        <v>#REF!</v>
      </c>
      <c r="DI65" s="14" t="e">
        <f ca="1">DG65+1/2*(DH65-DG65)*(1-COS(2*($CJ65-$DF65)*$DG$8))</f>
        <v>#REF!</v>
      </c>
      <c r="DJ65" s="14" t="e">
        <f ca="1">MIN(1,IF(DF65=0,$DF$19+(1-$DF$19)/(1+$DE65^2)^$DG$19,IF(DF65=180,$DF$17+(1-$DF$17)/(1+$DE65^2)^$DG$17,$DF$18+(1-$DF$18)/(1+$DE65^2)^$DG$18)))</f>
        <v>#REF!</v>
      </c>
      <c r="DK65" s="14" t="e">
        <f ca="1">IF(DF65=270,$DF$19+(1-$DF$19)/(1+$DE65^2)^$DG$19,IF(DF65=90,$DF$17+(1-$DF$17)/(1+$DE65^2)^$DG$17,$DF$18+(1-$DF$18)/(1+$DE65^2)^$DG$18))</f>
        <v>#REF!</v>
      </c>
      <c r="DL65" s="14" t="e">
        <f ca="1">DJ65+1/2*(DK65-DJ65)*(1-COS(2*($CJ65-$DF65)*$DG$8))</f>
        <v>#REF!</v>
      </c>
      <c r="DM65" s="14" t="e">
        <f ca="1">IF(OR(ISNUMBER(X65),ISNUMBER(Y65)),DI65+1/2*(DL65-DI65)*(1-COS(2*$CI65*$DG$8)),IF(ISNUMBER(A65),1,#N/A))</f>
        <v>#N/A</v>
      </c>
    </row>
    <row r="66" spans="1:117" s="1" customFormat="1">
      <c r="A66" s="33" t="e">
        <f ca="1">INDIRECT("Shading!"&amp;$DZ$24&amp;$EA$24+ROW(A66)-23)</f>
        <v>#REF!</v>
      </c>
      <c r="B66" s="34" t="e">
        <f ca="1">INDIRECT("Shading!"&amp;$DZ$25&amp;$EA$25+ROW(B66)-23)</f>
        <v>#REF!</v>
      </c>
      <c r="C66" s="33" t="e">
        <f ca="1">INDIRECT("Shading!"&amp;$DZ$26&amp;$EA$26+ROW(C66)-23)</f>
        <v>#REF!</v>
      </c>
      <c r="D66" s="33" t="e">
        <f ca="1">INDIRECT("Shading!"&amp;$DZ$27&amp;$EA$27+ROW(D66)-23)</f>
        <v>#REF!</v>
      </c>
      <c r="E66" s="32" t="e">
        <f ca="1">INDIRECT("Shading!"&amp;$DZ$28&amp;$EA$28+ROW(E66)-23)</f>
        <v>#REF!</v>
      </c>
      <c r="F66" s="31" t="e">
        <f ca="1">INDIRECT("Shading!"&amp;$DZ$29&amp;$EA$29+ROW(F66)-23)</f>
        <v>#REF!</v>
      </c>
      <c r="G66" s="31" t="e">
        <f ca="1">INDIRECT("Shading!"&amp;$DZ$30&amp;$EA$30+ROW(G66)-23)</f>
        <v>#REF!</v>
      </c>
      <c r="H66" s="30" t="e">
        <f ca="1">INDIRECT("Shading!"&amp;$DZ$31&amp;$EA$31+ROW(H66)-23)</f>
        <v>#REF!</v>
      </c>
      <c r="I66" s="23"/>
      <c r="J66" s="23"/>
      <c r="K66" s="24"/>
      <c r="L66" s="19"/>
      <c r="M66" s="19"/>
      <c r="N66" s="25">
        <f ca="1">IF(AND(ISNUMBER(I66),ISNUMBER(J66),ISNUMBER(K66),ISNUMBER(L66),ISNUMBER(INDIRECT("Shading!"&amp;$DZ$33&amp;$EA$33+ROW(N66)-23))),INDIRECT("Shading!"&amp;$DZ$33&amp;$EA$33+ROW(N66)-23),1)</f>
        <v>1</v>
      </c>
      <c r="O66" s="25">
        <f ca="1">IF(AND(ISNUMBER(I66),ISNUMBER(J66),ISNUMBER(K66),ISNUMBER(L66),ISNUMBER(INDIRECT("Shading!"&amp;$DZ$34&amp;$EA$34+ROW(N66)-23))),INDIRECT("Shading!"&amp;$DZ$34&amp;$EA$34+ROW(O66)-23),1)</f>
        <v>1</v>
      </c>
      <c r="P66" s="18">
        <f ca="1">IF(AND(ISNUMBER(I66),ISNUMBER(J66),ISNUMBER(K66),ISNUMBER(L66),ISNUMBER(N66)),1-(N66-BJ66)*(K66/IF(OR(E66="East",E66="West"),45,90)*(1-L66)/N66),1)</f>
        <v>1</v>
      </c>
      <c r="Q66" s="17">
        <f ca="1">IF(AND(ISNUMBER(I66),ISNUMBER(J66),ISNUMBER(K66),ISNUMBER(M66),ISNUMBER(O66)),1-(O66-CS66)*(K66/IF(OR(E66="East",E66="West"),45,90)*(1-M66)/O66),1)</f>
        <v>1</v>
      </c>
      <c r="R66" s="32" t="str">
        <f ca="1">IF(OR(P66&gt;1,Q66&gt;1),"Horizon shading ","")</f>
        <v/>
      </c>
      <c r="S66" s="29"/>
      <c r="T66" s="28"/>
      <c r="U66" s="39">
        <f>IF(AND(ISNUMBER(S66),ISNUMBER(T66)),1-0.5*(1-BT66),1)</f>
        <v>1</v>
      </c>
      <c r="V66" s="38">
        <f>IF(AND(ISNUMBER(S66),ISNUMBER(T66)),1-0.5*(1-DC66),1)</f>
        <v>1</v>
      </c>
      <c r="W66" s="215" t="str">
        <f>IF(OR(U66&gt;1,V66&gt;1),"Reveal shading ","")</f>
        <v/>
      </c>
      <c r="X66" s="23"/>
      <c r="Y66" s="23"/>
      <c r="Z66" s="19"/>
      <c r="AA66" s="19"/>
      <c r="AB66" s="25">
        <f ca="1">IF(AND(ISNUMBER(X66),ISNUMBER(Y66),ISNUMBER(Z66),ISNUMBER(INDIRECT("Shading!"&amp;$DZ$35&amp;$EA$35+ROW(N66)-23))),INDIRECT("Shading!"&amp;$DZ$35&amp;$EA$35+ROW(N66)-23),1)</f>
        <v>1</v>
      </c>
      <c r="AC66" s="25">
        <f ca="1">IF(AND(ISNUMBER(X66),ISNUMBER(Y66),ISNUMBER(AA66),ISNUMBER(INDIRECT("Shading!"&amp;$DZ$36&amp;$EA$36+ROW(N66)-23))),INDIRECT("Shading!"&amp;$DZ$36&amp;$EA$36+ROW(O66)-23),1)</f>
        <v>1</v>
      </c>
      <c r="AD66" s="18">
        <f ca="1">IF(AND(ISNUMBER(X66),ISNUMBER(Y66),ISNUMBER(Z66),ISNUMBER(AB66)),1-(AB66-CD66)/AB66*(1-Z66),1)</f>
        <v>1</v>
      </c>
      <c r="AE66" s="17">
        <f ca="1">IF(AND(ISNUMBER(X66),ISNUMBER(Y66),ISNUMBER(AA66),ISNUMBER(AC66)),1-(AC66-DM66)/AC66*(1-AA66),1)</f>
        <v>1</v>
      </c>
      <c r="AF66" s="215" t="str">
        <f ca="1">IF(OR(AD66&gt;1,AE66&gt;1),"Overhang shading ","")</f>
        <v/>
      </c>
      <c r="AG66" s="24"/>
      <c r="AH66" s="24"/>
      <c r="AI66" s="23"/>
      <c r="AJ66" s="37">
        <f>IF(AND(ISNUMBER($AI$19),ISNUMBER(AG66)),$F66*$AI$19/1000*$AG66,0)</f>
        <v>0</v>
      </c>
      <c r="AK66" s="36">
        <f>IF(AND(ISNUMBER($AI$19),ISNUMBER(AH66)),IF(ISNUMBER($AI66),$AI66,$G66)*$AI$19/1000*$AH66,0)</f>
        <v>0</v>
      </c>
      <c r="AL66" s="35">
        <f>IF(OR(AJ66&gt;0,AK66&gt;0),1-(AJ66+AK66)/H66*$AI$18,1)</f>
        <v>1</v>
      </c>
      <c r="AM66" s="215" t="str">
        <f>IF(AL66&gt;1,"Glazing bars/juliet balcony shading ","")</f>
        <v/>
      </c>
      <c r="AN66" s="19"/>
      <c r="AO66" s="19"/>
      <c r="AP66" s="18" t="str">
        <f ca="1">IF(OR(P66*U66*AD66*AL66*IF(ISNUMBER(AN66),AN66,1)&gt;=1,P66*U66*AD66*AL66*IF(ISNUMBER(AN66),AN66,1)=0),"",P66*U66*AD66*AL66*IF(ISNUMBER(AN66),AN66,1))</f>
        <v/>
      </c>
      <c r="AQ66" s="17" t="str">
        <f ca="1">IF(OR(Q66*V66*AE66*AL66*IF(ISNUMBER(AO66),AO66,1)&gt;=1,Q66*V66*AE66*AL66*IF(ISNUMBER(AO66),AO66,1)=0),"",Q66*V66*AE66*AL66*IF(ISNUMBER(AO66),AO66,1))</f>
        <v/>
      </c>
      <c r="AR66" s="16" t="str">
        <f ca="1">'Additional Shading 424'!$AP66</f>
        <v/>
      </c>
      <c r="AS66" s="16" t="str">
        <f ca="1">'Additional Shading 424'!$AQ66</f>
        <v/>
      </c>
      <c r="AZ66" s="15" t="e">
        <f ca="1">D66</f>
        <v>#REF!</v>
      </c>
      <c r="BA66" s="15" t="e">
        <f ca="1">C66</f>
        <v>#REF!</v>
      </c>
      <c r="BB66" s="14">
        <f>IF(AND(I66=0,J66=0),1,I66/J66)</f>
        <v>1</v>
      </c>
      <c r="BC66" s="14" t="e">
        <f ca="1">INT(MOD(BA66,360)/90)*90</f>
        <v>#REF!</v>
      </c>
      <c r="BD66" s="14" t="e">
        <f ca="1">IF(BC66=0,$BC$13+(1-$BC$13)/(1+$BB66^2)^$BD$13,IF(BC66=180,$BC$11+(1-$BC$11)/(1+$BB66^2)^$BD$11,$BC$12+(1-$BC$12)/(1+$BB66^2)^$BD$12))</f>
        <v>#REF!</v>
      </c>
      <c r="BE66" s="14" t="e">
        <f ca="1">IF(BC66=270,$BC$13+(1-$BC$13)/(1+$BB66^2)^$BD$13,IF(BC66=90,$BC$11+(1-$BC$11)/(1+$BB66^2)^$BD$11,$BC$12+(1-$BC$12)/(1+$BB66^2)^$BD$12))</f>
        <v>#REF!</v>
      </c>
      <c r="BF66" s="14" t="e">
        <f ca="1">BD66+1/2*(BE66-BD66)*(1-COS(2*($BA66-$BC66)*$BD$8))</f>
        <v>#REF!</v>
      </c>
      <c r="BG66" s="14" t="e">
        <f ca="1">IF(BC66=0,$BC$19*EXP($BD$19*$BB66)+1-$BC$19,IF(BC66=180,$BC$17+(1-$BC$17)/(1+$BB66^2)^$BD$17,$BC$18*EXP($BD$18*$BB66)+1-$BC$18))</f>
        <v>#REF!</v>
      </c>
      <c r="BH66" s="14" t="e">
        <f ca="1">IF(BC66=270,$BC$19*EXP($BD$19*$BB66)+1-$BC$19,IF(BC66=90,$BC$17+(1-$BC$17)/(1+$BB66^2)^$BD$17,$BC$18*EXP($BD$18*$BB66)+1-$BC$18))</f>
        <v>#REF!</v>
      </c>
      <c r="BI66" s="14" t="e">
        <f ca="1">BG66+1/2*(BH66-BG66)*(1-COS(2*($BA66-$BC66)*$BD$8))</f>
        <v>#REF!</v>
      </c>
      <c r="BJ66" s="14" t="e">
        <f ca="1">IF(OR(ISNUMBER(I66),ISNUMBER(J66)),MAX(BF66+1/2*(BI66-BF66)*(1-COS(2*$AZ66*$BD$8)),IF(SIN(RADIANS(D66))&lt;&gt;0,1-$I66/$G66/ABS(SIN(RADIANS(D66))),0)),IF(ISNUMBER(A66),1,#N/A))</f>
        <v>#N/A</v>
      </c>
      <c r="BK66" s="14"/>
      <c r="BL66" s="14" t="e">
        <f ca="1">S66/(0.5*F66+T66)</f>
        <v>#REF!</v>
      </c>
      <c r="BM66" s="14" t="e">
        <f ca="1">INT(MOD(BA66,360)/90)*90</f>
        <v>#REF!</v>
      </c>
      <c r="BN66" s="14" t="e">
        <f ca="1">IF(BM66=0,$BM$13*EXP($BN$13*$BL66)+1-$BM$13,IF(BM66=180,$BM$11*EXP($BN$11*$BL66)+1-$BM$11,$BM$12*EXP($BN$12*$BL66)+1-$BM$12))</f>
        <v>#REF!</v>
      </c>
      <c r="BO66" s="14" t="e">
        <f ca="1">IF(BM66=270,$BM$13*EXP($BN$13*$BL66)+1-$BM$13,IF(BM66=90,$BM$11*EXP($BN$11*$BL66)+1-$BM$11,$BM$12*EXP($BN$12*$BL66)+1-$BM$12))</f>
        <v>#REF!</v>
      </c>
      <c r="BP66" s="14" t="e">
        <f ca="1">BN66+1/2*(BO66-BN66)*(1-COS(2*($C66-$BM66)*$BN$8))</f>
        <v>#REF!</v>
      </c>
      <c r="BQ66" s="14" t="e">
        <f ca="1">IF(BM66=0,$BM$19*EXP($BN$19*$BL66)+1-$BM$19,IF(BM66=180,$BM$17*EXP($BN$17*$BL66)+1-$BM$17,$BM$18*EXP($BN$18*$BL66)+1-$BM$18))</f>
        <v>#REF!</v>
      </c>
      <c r="BR66" s="14" t="e">
        <f ca="1">IF(BM66=270,$BM$19*EXP($BN$19*$BL66)+1-$BM$19,IF(BM66=90,$BM$17*EXP($BN$17*$BL66)+1-$BM$17,$BM$18*EXP($BN$18*$BL66)+1-$BM$18))</f>
        <v>#REF!</v>
      </c>
      <c r="BS66" s="14" t="e">
        <f ca="1">BQ66+1/2*(BR66-BQ66)*(1-COS(2*($C66-$BM66)*$BN$8))</f>
        <v>#REF!</v>
      </c>
      <c r="BT66" s="14" t="e">
        <f ca="1">BP66+1/2*(BS66-BP66)*(1-COS(2*$AZ66*$BN$8))</f>
        <v>#REF!</v>
      </c>
      <c r="BU66" s="14"/>
      <c r="BV66" s="14" t="e">
        <f ca="1">X66/(0.5*G66+Y66)</f>
        <v>#REF!</v>
      </c>
      <c r="BW66" s="14" t="e">
        <f ca="1">INT(MOD(BA66,360)/90)*90</f>
        <v>#REF!</v>
      </c>
      <c r="BX66" s="14" t="e">
        <f ca="1">IF(BW66=0,$BW$13*EXP($BX$13*$BV66)+1-$BW$13,IF(BW66=180,$BW$11*EXP($BX$11*$BV66)+1-$BW$11,$BW$12*EXP($BX$12*$BV66)+1-$BW$12))</f>
        <v>#REF!</v>
      </c>
      <c r="BY66" s="14" t="e">
        <f ca="1">IF(BW66=270,$BW$13*EXP($BX$13*$BV66)+1-$BW$13,IF(BW66=90,$BW$11*EXP($BX$11*$BV66)+1-$BW$11,$BW$12*EXP($BX$12*$BV66)+1-$BW$12))</f>
        <v>#REF!</v>
      </c>
      <c r="BZ66" s="14" t="e">
        <f ca="1">BX66+1/2*(BY66-BX66)*(1-COS(2*($BA66-$BW66)*$BX$8))</f>
        <v>#REF!</v>
      </c>
      <c r="CA66" s="14" t="e">
        <f ca="1">MIN(1,IF(BW66=0,$BW$19*EXP($BX$19*$BV66)+1-$BW$19,IF(BW66=180,$BW$17*EXP($BX$17*$BV66)+1-$BW$17,$BW$18*EXP($BX$18*$BV66)+1-$BW$18)))</f>
        <v>#REF!</v>
      </c>
      <c r="CB66" s="14" t="e">
        <f ca="1">IF(BW66=270,$BW$19*EXP($BX$19*$BV66)+1-$BW$19,IF(BW66=90,$BW$17*EXP($BX$17*$BV66)+1-$BW$17,$BW$18*EXP($BX$18*$BV66)+1-$BW$18))</f>
        <v>#REF!</v>
      </c>
      <c r="CC66" s="14" t="e">
        <f ca="1">CA66+1/2*(CB66-CA66)*(1-COS(2*($BA66-$BW66)*$BX$8))</f>
        <v>#REF!</v>
      </c>
      <c r="CD66" s="14" t="e">
        <f ca="1">BZ66+1/2*(CC66-BZ66)*(1-COS(2*$AZ66*$BX$8))</f>
        <v>#REF!</v>
      </c>
      <c r="CI66" s="15" t="e">
        <f ca="1">D66</f>
        <v>#REF!</v>
      </c>
      <c r="CJ66" s="15" t="e">
        <f ca="1">C66</f>
        <v>#REF!</v>
      </c>
      <c r="CK66" s="14">
        <f>IF(AND(I66=0,J66=0),1,I66/J66)</f>
        <v>1</v>
      </c>
      <c r="CL66" s="14" t="e">
        <f ca="1">INT(MOD(CJ66,360)/90)*90</f>
        <v>#REF!</v>
      </c>
      <c r="CM66" s="14" t="e">
        <f ca="1">IF(CL66=0,$CL$13*EXP($CM$13*$CK66)+1-$CL$13,IF(CL66=180,$CL$11*EXP($CM$11*$CK66)+1-$CL$11,$CL$12*EXP($CM$12*$CK66)+1-$CL$12))</f>
        <v>#REF!</v>
      </c>
      <c r="CN66" s="14" t="e">
        <f ca="1">IF(CL66=270,$CL$13*EXP($CM$13*$CK66)+1-$CL$13,IF(CL66=90,$CL$11*EXP($CM$11*$CK66)+1-$CL$11,$CL$12*EXP($CM$12*$CK66)+1-$CL$12))</f>
        <v>#REF!</v>
      </c>
      <c r="CO66" s="14" t="e">
        <f ca="1">CM66+1/2*(CN66-CM66)*(1-COS(2*($CJ66-$CL66)*$CM$8))</f>
        <v>#REF!</v>
      </c>
      <c r="CP66" s="14" t="e">
        <f ca="1">IF(CL66=0,$CL$19*EXP($CM$19*$CK66)+1-$CL$19,IF(CL66=180,$CL$17*EXP($CM$17*$CK66)+1-$CL$17,$CL$18*EXP($CM$18*$CK66)+1-$CL$18))</f>
        <v>#REF!</v>
      </c>
      <c r="CQ66" s="14" t="e">
        <f ca="1">IF(CL66=270,$CL$19*EXP($CM$19*$CK66)+1-$CL$19,IF(CL66=90,$CL$17*EXP($CM$17*$CK66)+1-$CL$17,$CL$18*EXP($CM$18*$CK66)+1-$CL$18))</f>
        <v>#REF!</v>
      </c>
      <c r="CR66" s="14" t="e">
        <f ca="1">CP66+1/2*(CQ66-CP66)*(1-COS(2*($CJ66-$CL66)*$CM$8))</f>
        <v>#REF!</v>
      </c>
      <c r="CS66" s="14" t="e">
        <f ca="1">IF(OR(ISNUMBER(I66),ISNUMBER(J66)),MAX(CO66+1/2*(CR66-CO66)*(1-COS(2*$CI66*$CM$8)),IF(SIN(RADIANS(D66))&lt;&gt;0,1-$I66/$G66/ABS(SIN(RADIANS(D66))),0)),IF(ISNUMBER(A66),1,#N/A))</f>
        <v>#N/A</v>
      </c>
      <c r="CT66" s="14"/>
      <c r="CU66" s="14" t="e">
        <f ca="1">S66/(0.5*F66+T66)</f>
        <v>#REF!</v>
      </c>
      <c r="CV66" s="14" t="e">
        <f ca="1">INT(MOD(BA66,360)/90)*90</f>
        <v>#REF!</v>
      </c>
      <c r="CW66" s="14" t="e">
        <f ca="1">IF(CV66=0,$CV$13*EXP($CW$13*$CU66)+1-$CV$13,IF(CV66=180,$CV$11*EXP($CW$11*$CU66)+1-$CV$11,$CV$12*EXP($CW$12*$CU66)+1-$CV$12))</f>
        <v>#REF!</v>
      </c>
      <c r="CX66" s="14" t="e">
        <f ca="1">IF(CV66=270,$CV$13*EXP($CW$13*$CU66)+1-$CV$13,IF(CV66=90,$CV$11*EXP($CW$11*$CU66)+1-$CV$11,$CV$12*EXP($CW$12*$CU66)+1-$CV$12))</f>
        <v>#REF!</v>
      </c>
      <c r="CY66" s="14" t="e">
        <f ca="1">CW66+1/2*(CX66-CW66)*(1-COS(2*($CJ66-$CV66)*$CW$8))</f>
        <v>#REF!</v>
      </c>
      <c r="CZ66" s="14" t="e">
        <f ca="1">IF(CV66=0,$CV$19*EXP($CW$19*$CU66)+1-$CV$19,IF(CV66=180,$CV$17*EXP($CW$17*$CU66)+1-$CV$17,$CV$18*EXP($CW$18*$CU66)+1-$CV$18))</f>
        <v>#REF!</v>
      </c>
      <c r="DA66" s="14" t="e">
        <f ca="1">IF(CV66=270,$CV$19*EXP($CW$19*$CU66)+1-$CV$19,IF(CV66=90,$CV$17*EXP($CW$17*$CU66)+1-$CV$17,$CV$18*EXP($CW$18*$CU66)+1-$CV$18))</f>
        <v>#REF!</v>
      </c>
      <c r="DB66" s="14" t="e">
        <f ca="1">CZ66+1/2*(DA66-CZ66)*(1-COS(2*($CJ66-$CV66)*$CW$8))</f>
        <v>#REF!</v>
      </c>
      <c r="DC66" s="14" t="e">
        <f ca="1">IF(OR(ISNUMBER(S66),ISNUMBER(T66)),CY66+1/2*(DB66-CY66)*(1-COS(2*CI66*$CW$8)),IF(ISNUMBER(A66),1,#N/A))</f>
        <v>#N/A</v>
      </c>
      <c r="DD66" s="14"/>
      <c r="DE66" s="14" t="e">
        <f ca="1">X66/(0.5*G66+Y66)</f>
        <v>#REF!</v>
      </c>
      <c r="DF66" s="14" t="e">
        <f ca="1">INT(MOD(CJ66,360)/90)*90</f>
        <v>#REF!</v>
      </c>
      <c r="DG66" s="14" t="e">
        <f ca="1">IF(DF66=0,$DF$13*EXP($DG$13*$DE66)+1-$DF$13,IF(DF66=180,$DF$11*EXP($DG$11*$DE66)+1-$DF$11,$DF$12*EXP($DG$12*$DE66)+1-$DF$12))</f>
        <v>#REF!</v>
      </c>
      <c r="DH66" s="14" t="e">
        <f ca="1">IF(DF66=270,$DF$13*EXP($DG$13*$DE66)+1-$DF$13,IF(DF66=90,$DF$11*EXP($DG$11*$DE66)+1-$DF$11,$DF$12*EXP($DG$12*$DE66)+1-$DF$12))</f>
        <v>#REF!</v>
      </c>
      <c r="DI66" s="14" t="e">
        <f ca="1">DG66+1/2*(DH66-DG66)*(1-COS(2*($CJ66-$DF66)*$DG$8))</f>
        <v>#REF!</v>
      </c>
      <c r="DJ66" s="14" t="e">
        <f ca="1">MIN(1,IF(DF66=0,$DF$19+(1-$DF$19)/(1+$DE66^2)^$DG$19,IF(DF66=180,$DF$17+(1-$DF$17)/(1+$DE66^2)^$DG$17,$DF$18+(1-$DF$18)/(1+$DE66^2)^$DG$18)))</f>
        <v>#REF!</v>
      </c>
      <c r="DK66" s="14" t="e">
        <f ca="1">IF(DF66=270,$DF$19+(1-$DF$19)/(1+$DE66^2)^$DG$19,IF(DF66=90,$DF$17+(1-$DF$17)/(1+$DE66^2)^$DG$17,$DF$18+(1-$DF$18)/(1+$DE66^2)^$DG$18))</f>
        <v>#REF!</v>
      </c>
      <c r="DL66" s="14" t="e">
        <f ca="1">DJ66+1/2*(DK66-DJ66)*(1-COS(2*($CJ66-$DF66)*$DG$8))</f>
        <v>#REF!</v>
      </c>
      <c r="DM66" s="14" t="e">
        <f ca="1">IF(OR(ISNUMBER(X66),ISNUMBER(Y66)),DI66+1/2*(DL66-DI66)*(1-COS(2*$CI66*$DG$8)),IF(ISNUMBER(A66),1,#N/A))</f>
        <v>#N/A</v>
      </c>
    </row>
    <row r="67" spans="1:117" s="1" customFormat="1">
      <c r="A67" s="33" t="e">
        <f ca="1">INDIRECT("Shading!"&amp;$DZ$24&amp;$EA$24+ROW(A67)-23)</f>
        <v>#REF!</v>
      </c>
      <c r="B67" s="34" t="e">
        <f ca="1">INDIRECT("Shading!"&amp;$DZ$25&amp;$EA$25+ROW(B67)-23)</f>
        <v>#REF!</v>
      </c>
      <c r="C67" s="33" t="e">
        <f ca="1">INDIRECT("Shading!"&amp;$DZ$26&amp;$EA$26+ROW(C67)-23)</f>
        <v>#REF!</v>
      </c>
      <c r="D67" s="33" t="e">
        <f ca="1">INDIRECT("Shading!"&amp;$DZ$27&amp;$EA$27+ROW(D67)-23)</f>
        <v>#REF!</v>
      </c>
      <c r="E67" s="32" t="e">
        <f ca="1">INDIRECT("Shading!"&amp;$DZ$28&amp;$EA$28+ROW(E67)-23)</f>
        <v>#REF!</v>
      </c>
      <c r="F67" s="31" t="e">
        <f ca="1">INDIRECT("Shading!"&amp;$DZ$29&amp;$EA$29+ROW(F67)-23)</f>
        <v>#REF!</v>
      </c>
      <c r="G67" s="31" t="e">
        <f ca="1">INDIRECT("Shading!"&amp;$DZ$30&amp;$EA$30+ROW(G67)-23)</f>
        <v>#REF!</v>
      </c>
      <c r="H67" s="30" t="e">
        <f ca="1">INDIRECT("Shading!"&amp;$DZ$31&amp;$EA$31+ROW(H67)-23)</f>
        <v>#REF!</v>
      </c>
      <c r="I67" s="23"/>
      <c r="J67" s="23"/>
      <c r="K67" s="24"/>
      <c r="L67" s="19"/>
      <c r="M67" s="19"/>
      <c r="N67" s="25">
        <f ca="1">IF(AND(ISNUMBER(I67),ISNUMBER(J67),ISNUMBER(K67),ISNUMBER(L67),ISNUMBER(INDIRECT("Shading!"&amp;$DZ$33&amp;$EA$33+ROW(N67)-23))),INDIRECT("Shading!"&amp;$DZ$33&amp;$EA$33+ROW(N67)-23),1)</f>
        <v>1</v>
      </c>
      <c r="O67" s="25">
        <f ca="1">IF(AND(ISNUMBER(I67),ISNUMBER(J67),ISNUMBER(K67),ISNUMBER(L67),ISNUMBER(INDIRECT("Shading!"&amp;$DZ$34&amp;$EA$34+ROW(N67)-23))),INDIRECT("Shading!"&amp;$DZ$34&amp;$EA$34+ROW(O67)-23),1)</f>
        <v>1</v>
      </c>
      <c r="P67" s="18">
        <f ca="1">IF(AND(ISNUMBER(I67),ISNUMBER(J67),ISNUMBER(K67),ISNUMBER(L67),ISNUMBER(N67)),1-(N67-BJ67)*(K67/IF(OR(E67="East",E67="West"),45,90)*(1-L67)/N67),1)</f>
        <v>1</v>
      </c>
      <c r="Q67" s="17">
        <f ca="1">IF(AND(ISNUMBER(I67),ISNUMBER(J67),ISNUMBER(K67),ISNUMBER(M67),ISNUMBER(O67)),1-(O67-CS67)*(K67/IF(OR(E67="East",E67="West"),45,90)*(1-M67)/O67),1)</f>
        <v>1</v>
      </c>
      <c r="R67" s="32" t="str">
        <f ca="1">IF(OR(P67&gt;1,Q67&gt;1),"Horizon shading ","")</f>
        <v/>
      </c>
      <c r="S67" s="29"/>
      <c r="T67" s="28"/>
      <c r="U67" s="39">
        <f>IF(AND(ISNUMBER(S67),ISNUMBER(T67)),1-0.5*(1-BT67),1)</f>
        <v>1</v>
      </c>
      <c r="V67" s="38">
        <f>IF(AND(ISNUMBER(S67),ISNUMBER(T67)),1-0.5*(1-DC67),1)</f>
        <v>1</v>
      </c>
      <c r="W67" s="215" t="str">
        <f>IF(OR(U67&gt;1,V67&gt;1),"Reveal shading ","")</f>
        <v/>
      </c>
      <c r="X67" s="23"/>
      <c r="Y67" s="23"/>
      <c r="Z67" s="19"/>
      <c r="AA67" s="19"/>
      <c r="AB67" s="25">
        <f ca="1">IF(AND(ISNUMBER(X67),ISNUMBER(Y67),ISNUMBER(Z67),ISNUMBER(INDIRECT("Shading!"&amp;$DZ$35&amp;$EA$35+ROW(N67)-23))),INDIRECT("Shading!"&amp;$DZ$35&amp;$EA$35+ROW(N67)-23),1)</f>
        <v>1</v>
      </c>
      <c r="AC67" s="25">
        <f ca="1">IF(AND(ISNUMBER(X67),ISNUMBER(Y67),ISNUMBER(AA67),ISNUMBER(INDIRECT("Shading!"&amp;$DZ$36&amp;$EA$36+ROW(N67)-23))),INDIRECT("Shading!"&amp;$DZ$36&amp;$EA$36+ROW(O67)-23),1)</f>
        <v>1</v>
      </c>
      <c r="AD67" s="18">
        <f ca="1">IF(AND(ISNUMBER(X67),ISNUMBER(Y67),ISNUMBER(Z67),ISNUMBER(AB67)),1-(AB67-CD67)/AB67*(1-Z67),1)</f>
        <v>1</v>
      </c>
      <c r="AE67" s="17">
        <f ca="1">IF(AND(ISNUMBER(X67),ISNUMBER(Y67),ISNUMBER(AA67),ISNUMBER(AC67)),1-(AC67-DM67)/AC67*(1-AA67),1)</f>
        <v>1</v>
      </c>
      <c r="AF67" s="215" t="str">
        <f ca="1">IF(OR(AD67&gt;1,AE67&gt;1),"Overhang shading ","")</f>
        <v/>
      </c>
      <c r="AG67" s="24"/>
      <c r="AH67" s="24"/>
      <c r="AI67" s="23"/>
      <c r="AJ67" s="37">
        <f>IF(AND(ISNUMBER($AI$19),ISNUMBER(AG67)),$F67*$AI$19/1000*$AG67,0)</f>
        <v>0</v>
      </c>
      <c r="AK67" s="36">
        <f>IF(AND(ISNUMBER($AI$19),ISNUMBER(AH67)),IF(ISNUMBER($AI67),$AI67,$G67)*$AI$19/1000*$AH67,0)</f>
        <v>0</v>
      </c>
      <c r="AL67" s="35">
        <f>IF(OR(AJ67&gt;0,AK67&gt;0),1-(AJ67+AK67)/H67*$AI$18,1)</f>
        <v>1</v>
      </c>
      <c r="AM67" s="215" t="str">
        <f>IF(AL67&gt;1,"Glazing bars/juliet balcony shading ","")</f>
        <v/>
      </c>
      <c r="AN67" s="19"/>
      <c r="AO67" s="19"/>
      <c r="AP67" s="18" t="str">
        <f ca="1">IF(OR(P67*U67*AD67*AL67*IF(ISNUMBER(AN67),AN67,1)&gt;=1,P67*U67*AD67*AL67*IF(ISNUMBER(AN67),AN67,1)=0),"",P67*U67*AD67*AL67*IF(ISNUMBER(AN67),AN67,1))</f>
        <v/>
      </c>
      <c r="AQ67" s="17" t="str">
        <f ca="1">IF(OR(Q67*V67*AE67*AL67*IF(ISNUMBER(AO67),AO67,1)&gt;=1,Q67*V67*AE67*AL67*IF(ISNUMBER(AO67),AO67,1)=0),"",Q67*V67*AE67*AL67*IF(ISNUMBER(AO67),AO67,1))</f>
        <v/>
      </c>
      <c r="AR67" s="16" t="str">
        <f ca="1">'Additional Shading 424'!$AP67</f>
        <v/>
      </c>
      <c r="AS67" s="16" t="str">
        <f ca="1">'Additional Shading 424'!$AQ67</f>
        <v/>
      </c>
      <c r="AZ67" s="15" t="e">
        <f ca="1">D67</f>
        <v>#REF!</v>
      </c>
      <c r="BA67" s="15" t="e">
        <f ca="1">C67</f>
        <v>#REF!</v>
      </c>
      <c r="BB67" s="14">
        <f>IF(AND(I67=0,J67=0),1,I67/J67)</f>
        <v>1</v>
      </c>
      <c r="BC67" s="14" t="e">
        <f ca="1">INT(MOD(BA67,360)/90)*90</f>
        <v>#REF!</v>
      </c>
      <c r="BD67" s="14" t="e">
        <f ca="1">IF(BC67=0,$BC$13+(1-$BC$13)/(1+$BB67^2)^$BD$13,IF(BC67=180,$BC$11+(1-$BC$11)/(1+$BB67^2)^$BD$11,$BC$12+(1-$BC$12)/(1+$BB67^2)^$BD$12))</f>
        <v>#REF!</v>
      </c>
      <c r="BE67" s="14" t="e">
        <f ca="1">IF(BC67=270,$BC$13+(1-$BC$13)/(1+$BB67^2)^$BD$13,IF(BC67=90,$BC$11+(1-$BC$11)/(1+$BB67^2)^$BD$11,$BC$12+(1-$BC$12)/(1+$BB67^2)^$BD$12))</f>
        <v>#REF!</v>
      </c>
      <c r="BF67" s="14" t="e">
        <f ca="1">BD67+1/2*(BE67-BD67)*(1-COS(2*($BA67-$BC67)*$BD$8))</f>
        <v>#REF!</v>
      </c>
      <c r="BG67" s="14" t="e">
        <f ca="1">IF(BC67=0,$BC$19*EXP($BD$19*$BB67)+1-$BC$19,IF(BC67=180,$BC$17+(1-$BC$17)/(1+$BB67^2)^$BD$17,$BC$18*EXP($BD$18*$BB67)+1-$BC$18))</f>
        <v>#REF!</v>
      </c>
      <c r="BH67" s="14" t="e">
        <f ca="1">IF(BC67=270,$BC$19*EXP($BD$19*$BB67)+1-$BC$19,IF(BC67=90,$BC$17+(1-$BC$17)/(1+$BB67^2)^$BD$17,$BC$18*EXP($BD$18*$BB67)+1-$BC$18))</f>
        <v>#REF!</v>
      </c>
      <c r="BI67" s="14" t="e">
        <f ca="1">BG67+1/2*(BH67-BG67)*(1-COS(2*($BA67-$BC67)*$BD$8))</f>
        <v>#REF!</v>
      </c>
      <c r="BJ67" s="14" t="e">
        <f ca="1">IF(OR(ISNUMBER(I67),ISNUMBER(J67)),MAX(BF67+1/2*(BI67-BF67)*(1-COS(2*$AZ67*$BD$8)),IF(SIN(RADIANS(D67))&lt;&gt;0,1-$I67/$G67/ABS(SIN(RADIANS(D67))),0)),IF(ISNUMBER(A67),1,#N/A))</f>
        <v>#N/A</v>
      </c>
      <c r="BK67" s="14"/>
      <c r="BL67" s="14" t="e">
        <f ca="1">S67/(0.5*F67+T67)</f>
        <v>#REF!</v>
      </c>
      <c r="BM67" s="14" t="e">
        <f ca="1">INT(MOD(BA67,360)/90)*90</f>
        <v>#REF!</v>
      </c>
      <c r="BN67" s="14" t="e">
        <f ca="1">IF(BM67=0,$BM$13*EXP($BN$13*$BL67)+1-$BM$13,IF(BM67=180,$BM$11*EXP($BN$11*$BL67)+1-$BM$11,$BM$12*EXP($BN$12*$BL67)+1-$BM$12))</f>
        <v>#REF!</v>
      </c>
      <c r="BO67" s="14" t="e">
        <f ca="1">IF(BM67=270,$BM$13*EXP($BN$13*$BL67)+1-$BM$13,IF(BM67=90,$BM$11*EXP($BN$11*$BL67)+1-$BM$11,$BM$12*EXP($BN$12*$BL67)+1-$BM$12))</f>
        <v>#REF!</v>
      </c>
      <c r="BP67" s="14" t="e">
        <f ca="1">BN67+1/2*(BO67-BN67)*(1-COS(2*($C67-$BM67)*$BN$8))</f>
        <v>#REF!</v>
      </c>
      <c r="BQ67" s="14" t="e">
        <f ca="1">IF(BM67=0,$BM$19*EXP($BN$19*$BL67)+1-$BM$19,IF(BM67=180,$BM$17*EXP($BN$17*$BL67)+1-$BM$17,$BM$18*EXP($BN$18*$BL67)+1-$BM$18))</f>
        <v>#REF!</v>
      </c>
      <c r="BR67" s="14" t="e">
        <f ca="1">IF(BM67=270,$BM$19*EXP($BN$19*$BL67)+1-$BM$19,IF(BM67=90,$BM$17*EXP($BN$17*$BL67)+1-$BM$17,$BM$18*EXP($BN$18*$BL67)+1-$BM$18))</f>
        <v>#REF!</v>
      </c>
      <c r="BS67" s="14" t="e">
        <f ca="1">BQ67+1/2*(BR67-BQ67)*(1-COS(2*($C67-$BM67)*$BN$8))</f>
        <v>#REF!</v>
      </c>
      <c r="BT67" s="14" t="e">
        <f ca="1">BP67+1/2*(BS67-BP67)*(1-COS(2*$AZ67*$BN$8))</f>
        <v>#REF!</v>
      </c>
      <c r="BU67" s="14"/>
      <c r="BV67" s="14" t="e">
        <f ca="1">X67/(0.5*G67+Y67)</f>
        <v>#REF!</v>
      </c>
      <c r="BW67" s="14" t="e">
        <f ca="1">INT(MOD(BA67,360)/90)*90</f>
        <v>#REF!</v>
      </c>
      <c r="BX67" s="14" t="e">
        <f ca="1">IF(BW67=0,$BW$13*EXP($BX$13*$BV67)+1-$BW$13,IF(BW67=180,$BW$11*EXP($BX$11*$BV67)+1-$BW$11,$BW$12*EXP($BX$12*$BV67)+1-$BW$12))</f>
        <v>#REF!</v>
      </c>
      <c r="BY67" s="14" t="e">
        <f ca="1">IF(BW67=270,$BW$13*EXP($BX$13*$BV67)+1-$BW$13,IF(BW67=90,$BW$11*EXP($BX$11*$BV67)+1-$BW$11,$BW$12*EXP($BX$12*$BV67)+1-$BW$12))</f>
        <v>#REF!</v>
      </c>
      <c r="BZ67" s="14" t="e">
        <f ca="1">BX67+1/2*(BY67-BX67)*(1-COS(2*($BA67-$BW67)*$BX$8))</f>
        <v>#REF!</v>
      </c>
      <c r="CA67" s="14" t="e">
        <f ca="1">MIN(1,IF(BW67=0,$BW$19*EXP($BX$19*$BV67)+1-$BW$19,IF(BW67=180,$BW$17*EXP($BX$17*$BV67)+1-$BW$17,$BW$18*EXP($BX$18*$BV67)+1-$BW$18)))</f>
        <v>#REF!</v>
      </c>
      <c r="CB67" s="14" t="e">
        <f ca="1">IF(BW67=270,$BW$19*EXP($BX$19*$BV67)+1-$BW$19,IF(BW67=90,$BW$17*EXP($BX$17*$BV67)+1-$BW$17,$BW$18*EXP($BX$18*$BV67)+1-$BW$18))</f>
        <v>#REF!</v>
      </c>
      <c r="CC67" s="14" t="e">
        <f ca="1">CA67+1/2*(CB67-CA67)*(1-COS(2*($BA67-$BW67)*$BX$8))</f>
        <v>#REF!</v>
      </c>
      <c r="CD67" s="14" t="e">
        <f ca="1">BZ67+1/2*(CC67-BZ67)*(1-COS(2*$AZ67*$BX$8))</f>
        <v>#REF!</v>
      </c>
      <c r="CI67" s="15" t="e">
        <f ca="1">D67</f>
        <v>#REF!</v>
      </c>
      <c r="CJ67" s="15" t="e">
        <f ca="1">C67</f>
        <v>#REF!</v>
      </c>
      <c r="CK67" s="14">
        <f>IF(AND(I67=0,J67=0),1,I67/J67)</f>
        <v>1</v>
      </c>
      <c r="CL67" s="14" t="e">
        <f ca="1">INT(MOD(CJ67,360)/90)*90</f>
        <v>#REF!</v>
      </c>
      <c r="CM67" s="14" t="e">
        <f ca="1">IF(CL67=0,$CL$13*EXP($CM$13*$CK67)+1-$CL$13,IF(CL67=180,$CL$11*EXP($CM$11*$CK67)+1-$CL$11,$CL$12*EXP($CM$12*$CK67)+1-$CL$12))</f>
        <v>#REF!</v>
      </c>
      <c r="CN67" s="14" t="e">
        <f ca="1">IF(CL67=270,$CL$13*EXP($CM$13*$CK67)+1-$CL$13,IF(CL67=90,$CL$11*EXP($CM$11*$CK67)+1-$CL$11,$CL$12*EXP($CM$12*$CK67)+1-$CL$12))</f>
        <v>#REF!</v>
      </c>
      <c r="CO67" s="14" t="e">
        <f ca="1">CM67+1/2*(CN67-CM67)*(1-COS(2*($CJ67-$CL67)*$CM$8))</f>
        <v>#REF!</v>
      </c>
      <c r="CP67" s="14" t="e">
        <f ca="1">IF(CL67=0,$CL$19*EXP($CM$19*$CK67)+1-$CL$19,IF(CL67=180,$CL$17*EXP($CM$17*$CK67)+1-$CL$17,$CL$18*EXP($CM$18*$CK67)+1-$CL$18))</f>
        <v>#REF!</v>
      </c>
      <c r="CQ67" s="14" t="e">
        <f ca="1">IF(CL67=270,$CL$19*EXP($CM$19*$CK67)+1-$CL$19,IF(CL67=90,$CL$17*EXP($CM$17*$CK67)+1-$CL$17,$CL$18*EXP($CM$18*$CK67)+1-$CL$18))</f>
        <v>#REF!</v>
      </c>
      <c r="CR67" s="14" t="e">
        <f ca="1">CP67+1/2*(CQ67-CP67)*(1-COS(2*($CJ67-$CL67)*$CM$8))</f>
        <v>#REF!</v>
      </c>
      <c r="CS67" s="14" t="e">
        <f ca="1">IF(OR(ISNUMBER(I67),ISNUMBER(J67)),MAX(CO67+1/2*(CR67-CO67)*(1-COS(2*$CI67*$CM$8)),IF(SIN(RADIANS(D67))&lt;&gt;0,1-$I67/$G67/ABS(SIN(RADIANS(D67))),0)),IF(ISNUMBER(A67),1,#N/A))</f>
        <v>#N/A</v>
      </c>
      <c r="CT67" s="14"/>
      <c r="CU67" s="14" t="e">
        <f ca="1">S67/(0.5*F67+T67)</f>
        <v>#REF!</v>
      </c>
      <c r="CV67" s="14" t="e">
        <f ca="1">INT(MOD(BA67,360)/90)*90</f>
        <v>#REF!</v>
      </c>
      <c r="CW67" s="14" t="e">
        <f ca="1">IF(CV67=0,$CV$13*EXP($CW$13*$CU67)+1-$CV$13,IF(CV67=180,$CV$11*EXP($CW$11*$CU67)+1-$CV$11,$CV$12*EXP($CW$12*$CU67)+1-$CV$12))</f>
        <v>#REF!</v>
      </c>
      <c r="CX67" s="14" t="e">
        <f ca="1">IF(CV67=270,$CV$13*EXP($CW$13*$CU67)+1-$CV$13,IF(CV67=90,$CV$11*EXP($CW$11*$CU67)+1-$CV$11,$CV$12*EXP($CW$12*$CU67)+1-$CV$12))</f>
        <v>#REF!</v>
      </c>
      <c r="CY67" s="14" t="e">
        <f ca="1">CW67+1/2*(CX67-CW67)*(1-COS(2*($CJ67-$CV67)*$CW$8))</f>
        <v>#REF!</v>
      </c>
      <c r="CZ67" s="14" t="e">
        <f ca="1">IF(CV67=0,$CV$19*EXP($CW$19*$CU67)+1-$CV$19,IF(CV67=180,$CV$17*EXP($CW$17*$CU67)+1-$CV$17,$CV$18*EXP($CW$18*$CU67)+1-$CV$18))</f>
        <v>#REF!</v>
      </c>
      <c r="DA67" s="14" t="e">
        <f ca="1">IF(CV67=270,$CV$19*EXP($CW$19*$CU67)+1-$CV$19,IF(CV67=90,$CV$17*EXP($CW$17*$CU67)+1-$CV$17,$CV$18*EXP($CW$18*$CU67)+1-$CV$18))</f>
        <v>#REF!</v>
      </c>
      <c r="DB67" s="14" t="e">
        <f ca="1">CZ67+1/2*(DA67-CZ67)*(1-COS(2*($CJ67-$CV67)*$CW$8))</f>
        <v>#REF!</v>
      </c>
      <c r="DC67" s="14" t="e">
        <f ca="1">IF(OR(ISNUMBER(S67),ISNUMBER(T67)),CY67+1/2*(DB67-CY67)*(1-COS(2*CI67*$CW$8)),IF(ISNUMBER(A67),1,#N/A))</f>
        <v>#N/A</v>
      </c>
      <c r="DD67" s="14"/>
      <c r="DE67" s="14" t="e">
        <f ca="1">X67/(0.5*G67+Y67)</f>
        <v>#REF!</v>
      </c>
      <c r="DF67" s="14" t="e">
        <f ca="1">INT(MOD(CJ67,360)/90)*90</f>
        <v>#REF!</v>
      </c>
      <c r="DG67" s="14" t="e">
        <f ca="1">IF(DF67=0,$DF$13*EXP($DG$13*$DE67)+1-$DF$13,IF(DF67=180,$DF$11*EXP($DG$11*$DE67)+1-$DF$11,$DF$12*EXP($DG$12*$DE67)+1-$DF$12))</f>
        <v>#REF!</v>
      </c>
      <c r="DH67" s="14" t="e">
        <f ca="1">IF(DF67=270,$DF$13*EXP($DG$13*$DE67)+1-$DF$13,IF(DF67=90,$DF$11*EXP($DG$11*$DE67)+1-$DF$11,$DF$12*EXP($DG$12*$DE67)+1-$DF$12))</f>
        <v>#REF!</v>
      </c>
      <c r="DI67" s="14" t="e">
        <f ca="1">DG67+1/2*(DH67-DG67)*(1-COS(2*($CJ67-$DF67)*$DG$8))</f>
        <v>#REF!</v>
      </c>
      <c r="DJ67" s="14" t="e">
        <f ca="1">MIN(1,IF(DF67=0,$DF$19+(1-$DF$19)/(1+$DE67^2)^$DG$19,IF(DF67=180,$DF$17+(1-$DF$17)/(1+$DE67^2)^$DG$17,$DF$18+(1-$DF$18)/(1+$DE67^2)^$DG$18)))</f>
        <v>#REF!</v>
      </c>
      <c r="DK67" s="14" t="e">
        <f ca="1">IF(DF67=270,$DF$19+(1-$DF$19)/(1+$DE67^2)^$DG$19,IF(DF67=90,$DF$17+(1-$DF$17)/(1+$DE67^2)^$DG$17,$DF$18+(1-$DF$18)/(1+$DE67^2)^$DG$18))</f>
        <v>#REF!</v>
      </c>
      <c r="DL67" s="14" t="e">
        <f ca="1">DJ67+1/2*(DK67-DJ67)*(1-COS(2*($CJ67-$DF67)*$DG$8))</f>
        <v>#REF!</v>
      </c>
      <c r="DM67" s="14" t="e">
        <f ca="1">IF(OR(ISNUMBER(X67),ISNUMBER(Y67)),DI67+1/2*(DL67-DI67)*(1-COS(2*$CI67*$DG$8)),IF(ISNUMBER(A67),1,#N/A))</f>
        <v>#N/A</v>
      </c>
    </row>
    <row r="68" spans="1:117" s="1" customFormat="1">
      <c r="A68" s="33" t="e">
        <f ca="1">INDIRECT("Shading!"&amp;$DZ$24&amp;$EA$24+ROW(A68)-23)</f>
        <v>#REF!</v>
      </c>
      <c r="B68" s="34" t="e">
        <f ca="1">INDIRECT("Shading!"&amp;$DZ$25&amp;$EA$25+ROW(B68)-23)</f>
        <v>#REF!</v>
      </c>
      <c r="C68" s="33" t="e">
        <f ca="1">INDIRECT("Shading!"&amp;$DZ$26&amp;$EA$26+ROW(C68)-23)</f>
        <v>#REF!</v>
      </c>
      <c r="D68" s="33" t="e">
        <f ca="1">INDIRECT("Shading!"&amp;$DZ$27&amp;$EA$27+ROW(D68)-23)</f>
        <v>#REF!</v>
      </c>
      <c r="E68" s="32" t="e">
        <f ca="1">INDIRECT("Shading!"&amp;$DZ$28&amp;$EA$28+ROW(E68)-23)</f>
        <v>#REF!</v>
      </c>
      <c r="F68" s="31" t="e">
        <f ca="1">INDIRECT("Shading!"&amp;$DZ$29&amp;$EA$29+ROW(F68)-23)</f>
        <v>#REF!</v>
      </c>
      <c r="G68" s="31" t="e">
        <f ca="1">INDIRECT("Shading!"&amp;$DZ$30&amp;$EA$30+ROW(G68)-23)</f>
        <v>#REF!</v>
      </c>
      <c r="H68" s="30" t="e">
        <f ca="1">INDIRECT("Shading!"&amp;$DZ$31&amp;$EA$31+ROW(H68)-23)</f>
        <v>#REF!</v>
      </c>
      <c r="I68" s="23"/>
      <c r="J68" s="23"/>
      <c r="K68" s="24"/>
      <c r="L68" s="19"/>
      <c r="M68" s="19"/>
      <c r="N68" s="25">
        <f ca="1">IF(AND(ISNUMBER(I68),ISNUMBER(J68),ISNUMBER(K68),ISNUMBER(L68),ISNUMBER(INDIRECT("Shading!"&amp;$DZ$33&amp;$EA$33+ROW(N68)-23))),INDIRECT("Shading!"&amp;$DZ$33&amp;$EA$33+ROW(N68)-23),1)</f>
        <v>1</v>
      </c>
      <c r="O68" s="25">
        <f ca="1">IF(AND(ISNUMBER(I68),ISNUMBER(J68),ISNUMBER(K68),ISNUMBER(L68),ISNUMBER(INDIRECT("Shading!"&amp;$DZ$34&amp;$EA$34+ROW(N68)-23))),INDIRECT("Shading!"&amp;$DZ$34&amp;$EA$34+ROW(O68)-23),1)</f>
        <v>1</v>
      </c>
      <c r="P68" s="18">
        <f ca="1">IF(AND(ISNUMBER(I68),ISNUMBER(J68),ISNUMBER(K68),ISNUMBER(L68),ISNUMBER(N68)),1-(N68-BJ68)*(K68/IF(OR(E68="East",E68="West"),45,90)*(1-L68)/N68),1)</f>
        <v>1</v>
      </c>
      <c r="Q68" s="17">
        <f ca="1">IF(AND(ISNUMBER(I68),ISNUMBER(J68),ISNUMBER(K68),ISNUMBER(M68),ISNUMBER(O68)),1-(O68-CS68)*(K68/IF(OR(E68="East",E68="West"),45,90)*(1-M68)/O68),1)</f>
        <v>1</v>
      </c>
      <c r="R68" s="32" t="str">
        <f ca="1">IF(OR(P68&gt;1,Q68&gt;1),"Horizon shading ","")</f>
        <v/>
      </c>
      <c r="S68" s="29"/>
      <c r="T68" s="28"/>
      <c r="U68" s="39">
        <f>IF(AND(ISNUMBER(S68),ISNUMBER(T68)),1-0.5*(1-BT68),1)</f>
        <v>1</v>
      </c>
      <c r="V68" s="38">
        <f>IF(AND(ISNUMBER(S68),ISNUMBER(T68)),1-0.5*(1-DC68),1)</f>
        <v>1</v>
      </c>
      <c r="W68" s="215" t="str">
        <f>IF(OR(U68&gt;1,V68&gt;1),"Reveal shading ","")</f>
        <v/>
      </c>
      <c r="X68" s="23"/>
      <c r="Y68" s="23"/>
      <c r="Z68" s="19"/>
      <c r="AA68" s="19"/>
      <c r="AB68" s="25">
        <f ca="1">IF(AND(ISNUMBER(X68),ISNUMBER(Y68),ISNUMBER(Z68),ISNUMBER(INDIRECT("Shading!"&amp;$DZ$35&amp;$EA$35+ROW(N68)-23))),INDIRECT("Shading!"&amp;$DZ$35&amp;$EA$35+ROW(N68)-23),1)</f>
        <v>1</v>
      </c>
      <c r="AC68" s="25">
        <f ca="1">IF(AND(ISNUMBER(X68),ISNUMBER(Y68),ISNUMBER(AA68),ISNUMBER(INDIRECT("Shading!"&amp;$DZ$36&amp;$EA$36+ROW(N68)-23))),INDIRECT("Shading!"&amp;$DZ$36&amp;$EA$36+ROW(O68)-23),1)</f>
        <v>1</v>
      </c>
      <c r="AD68" s="18">
        <f ca="1">IF(AND(ISNUMBER(X68),ISNUMBER(Y68),ISNUMBER(Z68),ISNUMBER(AB68)),1-(AB68-CD68)/AB68*(1-Z68),1)</f>
        <v>1</v>
      </c>
      <c r="AE68" s="17">
        <f ca="1">IF(AND(ISNUMBER(X68),ISNUMBER(Y68),ISNUMBER(AA68),ISNUMBER(AC68)),1-(AC68-DM68)/AC68*(1-AA68),1)</f>
        <v>1</v>
      </c>
      <c r="AF68" s="215" t="str">
        <f ca="1">IF(OR(AD68&gt;1,AE68&gt;1),"Overhang shading ","")</f>
        <v/>
      </c>
      <c r="AG68" s="24"/>
      <c r="AH68" s="24"/>
      <c r="AI68" s="23"/>
      <c r="AJ68" s="37">
        <f>IF(AND(ISNUMBER($AI$19),ISNUMBER(AG68)),$F68*$AI$19/1000*$AG68,0)</f>
        <v>0</v>
      </c>
      <c r="AK68" s="36">
        <f>IF(AND(ISNUMBER($AI$19),ISNUMBER(AH68)),IF(ISNUMBER($AI68),$AI68,$G68)*$AI$19/1000*$AH68,0)</f>
        <v>0</v>
      </c>
      <c r="AL68" s="35">
        <f>IF(OR(AJ68&gt;0,AK68&gt;0),1-(AJ68+AK68)/H68*$AI$18,1)</f>
        <v>1</v>
      </c>
      <c r="AM68" s="215" t="str">
        <f>IF(AL68&gt;1,"Glazing bars/juliet balcony shading ","")</f>
        <v/>
      </c>
      <c r="AN68" s="19"/>
      <c r="AO68" s="19"/>
      <c r="AP68" s="18" t="str">
        <f ca="1">IF(OR(P68*U68*AD68*AL68*IF(ISNUMBER(AN68),AN68,1)&gt;=1,P68*U68*AD68*AL68*IF(ISNUMBER(AN68),AN68,1)=0),"",P68*U68*AD68*AL68*IF(ISNUMBER(AN68),AN68,1))</f>
        <v/>
      </c>
      <c r="AQ68" s="17" t="str">
        <f ca="1">IF(OR(Q68*V68*AE68*AL68*IF(ISNUMBER(AO68),AO68,1)&gt;=1,Q68*V68*AE68*AL68*IF(ISNUMBER(AO68),AO68,1)=0),"",Q68*V68*AE68*AL68*IF(ISNUMBER(AO68),AO68,1))</f>
        <v/>
      </c>
      <c r="AR68" s="16" t="str">
        <f ca="1">'Additional Shading 424'!$AP68</f>
        <v/>
      </c>
      <c r="AS68" s="16" t="str">
        <f ca="1">'Additional Shading 424'!$AQ68</f>
        <v/>
      </c>
      <c r="AZ68" s="15" t="e">
        <f ca="1">D68</f>
        <v>#REF!</v>
      </c>
      <c r="BA68" s="15" t="e">
        <f ca="1">C68</f>
        <v>#REF!</v>
      </c>
      <c r="BB68" s="14">
        <f>IF(AND(I68=0,J68=0),1,I68/J68)</f>
        <v>1</v>
      </c>
      <c r="BC68" s="14" t="e">
        <f ca="1">INT(MOD(BA68,360)/90)*90</f>
        <v>#REF!</v>
      </c>
      <c r="BD68" s="14" t="e">
        <f ca="1">IF(BC68=0,$BC$13+(1-$BC$13)/(1+$BB68^2)^$BD$13,IF(BC68=180,$BC$11+(1-$BC$11)/(1+$BB68^2)^$BD$11,$BC$12+(1-$BC$12)/(1+$BB68^2)^$BD$12))</f>
        <v>#REF!</v>
      </c>
      <c r="BE68" s="14" t="e">
        <f ca="1">IF(BC68=270,$BC$13+(1-$BC$13)/(1+$BB68^2)^$BD$13,IF(BC68=90,$BC$11+(1-$BC$11)/(1+$BB68^2)^$BD$11,$BC$12+(1-$BC$12)/(1+$BB68^2)^$BD$12))</f>
        <v>#REF!</v>
      </c>
      <c r="BF68" s="14" t="e">
        <f ca="1">BD68+1/2*(BE68-BD68)*(1-COS(2*($BA68-$BC68)*$BD$8))</f>
        <v>#REF!</v>
      </c>
      <c r="BG68" s="14" t="e">
        <f ca="1">IF(BC68=0,$BC$19*EXP($BD$19*$BB68)+1-$BC$19,IF(BC68=180,$BC$17+(1-$BC$17)/(1+$BB68^2)^$BD$17,$BC$18*EXP($BD$18*$BB68)+1-$BC$18))</f>
        <v>#REF!</v>
      </c>
      <c r="BH68" s="14" t="e">
        <f ca="1">IF(BC68=270,$BC$19*EXP($BD$19*$BB68)+1-$BC$19,IF(BC68=90,$BC$17+(1-$BC$17)/(1+$BB68^2)^$BD$17,$BC$18*EXP($BD$18*$BB68)+1-$BC$18))</f>
        <v>#REF!</v>
      </c>
      <c r="BI68" s="14" t="e">
        <f ca="1">BG68+1/2*(BH68-BG68)*(1-COS(2*($BA68-$BC68)*$BD$8))</f>
        <v>#REF!</v>
      </c>
      <c r="BJ68" s="14" t="e">
        <f ca="1">IF(OR(ISNUMBER(I68),ISNUMBER(J68)),MAX(BF68+1/2*(BI68-BF68)*(1-COS(2*$AZ68*$BD$8)),IF(SIN(RADIANS(D68))&lt;&gt;0,1-$I68/$G68/ABS(SIN(RADIANS(D68))),0)),IF(ISNUMBER(A68),1,#N/A))</f>
        <v>#N/A</v>
      </c>
      <c r="BK68" s="14"/>
      <c r="BL68" s="14" t="e">
        <f ca="1">S68/(0.5*F68+T68)</f>
        <v>#REF!</v>
      </c>
      <c r="BM68" s="14" t="e">
        <f ca="1">INT(MOD(BA68,360)/90)*90</f>
        <v>#REF!</v>
      </c>
      <c r="BN68" s="14" t="e">
        <f ca="1">IF(BM68=0,$BM$13*EXP($BN$13*$BL68)+1-$BM$13,IF(BM68=180,$BM$11*EXP($BN$11*$BL68)+1-$BM$11,$BM$12*EXP($BN$12*$BL68)+1-$BM$12))</f>
        <v>#REF!</v>
      </c>
      <c r="BO68" s="14" t="e">
        <f ca="1">IF(BM68=270,$BM$13*EXP($BN$13*$BL68)+1-$BM$13,IF(BM68=90,$BM$11*EXP($BN$11*$BL68)+1-$BM$11,$BM$12*EXP($BN$12*$BL68)+1-$BM$12))</f>
        <v>#REF!</v>
      </c>
      <c r="BP68" s="14" t="e">
        <f ca="1">BN68+1/2*(BO68-BN68)*(1-COS(2*($C68-$BM68)*$BN$8))</f>
        <v>#REF!</v>
      </c>
      <c r="BQ68" s="14" t="e">
        <f ca="1">IF(BM68=0,$BM$19*EXP($BN$19*$BL68)+1-$BM$19,IF(BM68=180,$BM$17*EXP($BN$17*$BL68)+1-$BM$17,$BM$18*EXP($BN$18*$BL68)+1-$BM$18))</f>
        <v>#REF!</v>
      </c>
      <c r="BR68" s="14" t="e">
        <f ca="1">IF(BM68=270,$BM$19*EXP($BN$19*$BL68)+1-$BM$19,IF(BM68=90,$BM$17*EXP($BN$17*$BL68)+1-$BM$17,$BM$18*EXP($BN$18*$BL68)+1-$BM$18))</f>
        <v>#REF!</v>
      </c>
      <c r="BS68" s="14" t="e">
        <f ca="1">BQ68+1/2*(BR68-BQ68)*(1-COS(2*($C68-$BM68)*$BN$8))</f>
        <v>#REF!</v>
      </c>
      <c r="BT68" s="14" t="e">
        <f ca="1">BP68+1/2*(BS68-BP68)*(1-COS(2*$AZ68*$BN$8))</f>
        <v>#REF!</v>
      </c>
      <c r="BU68" s="14"/>
      <c r="BV68" s="14" t="e">
        <f ca="1">X68/(0.5*G68+Y68)</f>
        <v>#REF!</v>
      </c>
      <c r="BW68" s="14" t="e">
        <f ca="1">INT(MOD(BA68,360)/90)*90</f>
        <v>#REF!</v>
      </c>
      <c r="BX68" s="14" t="e">
        <f ca="1">IF(BW68=0,$BW$13*EXP($BX$13*$BV68)+1-$BW$13,IF(BW68=180,$BW$11*EXP($BX$11*$BV68)+1-$BW$11,$BW$12*EXP($BX$12*$BV68)+1-$BW$12))</f>
        <v>#REF!</v>
      </c>
      <c r="BY68" s="14" t="e">
        <f ca="1">IF(BW68=270,$BW$13*EXP($BX$13*$BV68)+1-$BW$13,IF(BW68=90,$BW$11*EXP($BX$11*$BV68)+1-$BW$11,$BW$12*EXP($BX$12*$BV68)+1-$BW$12))</f>
        <v>#REF!</v>
      </c>
      <c r="BZ68" s="14" t="e">
        <f ca="1">BX68+1/2*(BY68-BX68)*(1-COS(2*($BA68-$BW68)*$BX$8))</f>
        <v>#REF!</v>
      </c>
      <c r="CA68" s="14" t="e">
        <f ca="1">MIN(1,IF(BW68=0,$BW$19*EXP($BX$19*$BV68)+1-$BW$19,IF(BW68=180,$BW$17*EXP($BX$17*$BV68)+1-$BW$17,$BW$18*EXP($BX$18*$BV68)+1-$BW$18)))</f>
        <v>#REF!</v>
      </c>
      <c r="CB68" s="14" t="e">
        <f ca="1">IF(BW68=270,$BW$19*EXP($BX$19*$BV68)+1-$BW$19,IF(BW68=90,$BW$17*EXP($BX$17*$BV68)+1-$BW$17,$BW$18*EXP($BX$18*$BV68)+1-$BW$18))</f>
        <v>#REF!</v>
      </c>
      <c r="CC68" s="14" t="e">
        <f ca="1">CA68+1/2*(CB68-CA68)*(1-COS(2*($BA68-$BW68)*$BX$8))</f>
        <v>#REF!</v>
      </c>
      <c r="CD68" s="14" t="e">
        <f ca="1">BZ68+1/2*(CC68-BZ68)*(1-COS(2*$AZ68*$BX$8))</f>
        <v>#REF!</v>
      </c>
      <c r="CI68" s="15" t="e">
        <f ca="1">D68</f>
        <v>#REF!</v>
      </c>
      <c r="CJ68" s="15" t="e">
        <f ca="1">C68</f>
        <v>#REF!</v>
      </c>
      <c r="CK68" s="14">
        <f>IF(AND(I68=0,J68=0),1,I68/J68)</f>
        <v>1</v>
      </c>
      <c r="CL68" s="14" t="e">
        <f ca="1">INT(MOD(CJ68,360)/90)*90</f>
        <v>#REF!</v>
      </c>
      <c r="CM68" s="14" t="e">
        <f ca="1">IF(CL68=0,$CL$13*EXP($CM$13*$CK68)+1-$CL$13,IF(CL68=180,$CL$11*EXP($CM$11*$CK68)+1-$CL$11,$CL$12*EXP($CM$12*$CK68)+1-$CL$12))</f>
        <v>#REF!</v>
      </c>
      <c r="CN68" s="14" t="e">
        <f ca="1">IF(CL68=270,$CL$13*EXP($CM$13*$CK68)+1-$CL$13,IF(CL68=90,$CL$11*EXP($CM$11*$CK68)+1-$CL$11,$CL$12*EXP($CM$12*$CK68)+1-$CL$12))</f>
        <v>#REF!</v>
      </c>
      <c r="CO68" s="14" t="e">
        <f ca="1">CM68+1/2*(CN68-CM68)*(1-COS(2*($CJ68-$CL68)*$CM$8))</f>
        <v>#REF!</v>
      </c>
      <c r="CP68" s="14" t="e">
        <f ca="1">IF(CL68=0,$CL$19*EXP($CM$19*$CK68)+1-$CL$19,IF(CL68=180,$CL$17*EXP($CM$17*$CK68)+1-$CL$17,$CL$18*EXP($CM$18*$CK68)+1-$CL$18))</f>
        <v>#REF!</v>
      </c>
      <c r="CQ68" s="14" t="e">
        <f ca="1">IF(CL68=270,$CL$19*EXP($CM$19*$CK68)+1-$CL$19,IF(CL68=90,$CL$17*EXP($CM$17*$CK68)+1-$CL$17,$CL$18*EXP($CM$18*$CK68)+1-$CL$18))</f>
        <v>#REF!</v>
      </c>
      <c r="CR68" s="14" t="e">
        <f ca="1">CP68+1/2*(CQ68-CP68)*(1-COS(2*($CJ68-$CL68)*$CM$8))</f>
        <v>#REF!</v>
      </c>
      <c r="CS68" s="14" t="e">
        <f ca="1">IF(OR(ISNUMBER(I68),ISNUMBER(J68)),MAX(CO68+1/2*(CR68-CO68)*(1-COS(2*$CI68*$CM$8)),IF(SIN(RADIANS(D68))&lt;&gt;0,1-$I68/$G68/ABS(SIN(RADIANS(D68))),0)),IF(ISNUMBER(A68),1,#N/A))</f>
        <v>#N/A</v>
      </c>
      <c r="CT68" s="14"/>
      <c r="CU68" s="14" t="e">
        <f ca="1">S68/(0.5*F68+T68)</f>
        <v>#REF!</v>
      </c>
      <c r="CV68" s="14" t="e">
        <f ca="1">INT(MOD(BA68,360)/90)*90</f>
        <v>#REF!</v>
      </c>
      <c r="CW68" s="14" t="e">
        <f ca="1">IF(CV68=0,$CV$13*EXP($CW$13*$CU68)+1-$CV$13,IF(CV68=180,$CV$11*EXP($CW$11*$CU68)+1-$CV$11,$CV$12*EXP($CW$12*$CU68)+1-$CV$12))</f>
        <v>#REF!</v>
      </c>
      <c r="CX68" s="14" t="e">
        <f ca="1">IF(CV68=270,$CV$13*EXP($CW$13*$CU68)+1-$CV$13,IF(CV68=90,$CV$11*EXP($CW$11*$CU68)+1-$CV$11,$CV$12*EXP($CW$12*$CU68)+1-$CV$12))</f>
        <v>#REF!</v>
      </c>
      <c r="CY68" s="14" t="e">
        <f ca="1">CW68+1/2*(CX68-CW68)*(1-COS(2*($CJ68-$CV68)*$CW$8))</f>
        <v>#REF!</v>
      </c>
      <c r="CZ68" s="14" t="e">
        <f ca="1">IF(CV68=0,$CV$19*EXP($CW$19*$CU68)+1-$CV$19,IF(CV68=180,$CV$17*EXP($CW$17*$CU68)+1-$CV$17,$CV$18*EXP($CW$18*$CU68)+1-$CV$18))</f>
        <v>#REF!</v>
      </c>
      <c r="DA68" s="14" t="e">
        <f ca="1">IF(CV68=270,$CV$19*EXP($CW$19*$CU68)+1-$CV$19,IF(CV68=90,$CV$17*EXP($CW$17*$CU68)+1-$CV$17,$CV$18*EXP($CW$18*$CU68)+1-$CV$18))</f>
        <v>#REF!</v>
      </c>
      <c r="DB68" s="14" t="e">
        <f ca="1">CZ68+1/2*(DA68-CZ68)*(1-COS(2*($CJ68-$CV68)*$CW$8))</f>
        <v>#REF!</v>
      </c>
      <c r="DC68" s="14" t="e">
        <f ca="1">IF(OR(ISNUMBER(S68),ISNUMBER(T68)),CY68+1/2*(DB68-CY68)*(1-COS(2*CI68*$CW$8)),IF(ISNUMBER(A68),1,#N/A))</f>
        <v>#N/A</v>
      </c>
      <c r="DD68" s="14"/>
      <c r="DE68" s="14" t="e">
        <f ca="1">X68/(0.5*G68+Y68)</f>
        <v>#REF!</v>
      </c>
      <c r="DF68" s="14" t="e">
        <f ca="1">INT(MOD(CJ68,360)/90)*90</f>
        <v>#REF!</v>
      </c>
      <c r="DG68" s="14" t="e">
        <f ca="1">IF(DF68=0,$DF$13*EXP($DG$13*$DE68)+1-$DF$13,IF(DF68=180,$DF$11*EXP($DG$11*$DE68)+1-$DF$11,$DF$12*EXP($DG$12*$DE68)+1-$DF$12))</f>
        <v>#REF!</v>
      </c>
      <c r="DH68" s="14" t="e">
        <f ca="1">IF(DF68=270,$DF$13*EXP($DG$13*$DE68)+1-$DF$13,IF(DF68=90,$DF$11*EXP($DG$11*$DE68)+1-$DF$11,$DF$12*EXP($DG$12*$DE68)+1-$DF$12))</f>
        <v>#REF!</v>
      </c>
      <c r="DI68" s="14" t="e">
        <f ca="1">DG68+1/2*(DH68-DG68)*(1-COS(2*($CJ68-$DF68)*$DG$8))</f>
        <v>#REF!</v>
      </c>
      <c r="DJ68" s="14" t="e">
        <f ca="1">MIN(1,IF(DF68=0,$DF$19+(1-$DF$19)/(1+$DE68^2)^$DG$19,IF(DF68=180,$DF$17+(1-$DF$17)/(1+$DE68^2)^$DG$17,$DF$18+(1-$DF$18)/(1+$DE68^2)^$DG$18)))</f>
        <v>#REF!</v>
      </c>
      <c r="DK68" s="14" t="e">
        <f ca="1">IF(DF68=270,$DF$19+(1-$DF$19)/(1+$DE68^2)^$DG$19,IF(DF68=90,$DF$17+(1-$DF$17)/(1+$DE68^2)^$DG$17,$DF$18+(1-$DF$18)/(1+$DE68^2)^$DG$18))</f>
        <v>#REF!</v>
      </c>
      <c r="DL68" s="14" t="e">
        <f ca="1">DJ68+1/2*(DK68-DJ68)*(1-COS(2*($CJ68-$DF68)*$DG$8))</f>
        <v>#REF!</v>
      </c>
      <c r="DM68" s="14" t="e">
        <f ca="1">IF(OR(ISNUMBER(X68),ISNUMBER(Y68)),DI68+1/2*(DL68-DI68)*(1-COS(2*$CI68*$DG$8)),IF(ISNUMBER(A68),1,#N/A))</f>
        <v>#N/A</v>
      </c>
    </row>
    <row r="69" spans="1:117" s="1" customFormat="1">
      <c r="A69" s="33" t="e">
        <f ca="1">INDIRECT("Shading!"&amp;$DZ$24&amp;$EA$24+ROW(A69)-23)</f>
        <v>#REF!</v>
      </c>
      <c r="B69" s="34" t="e">
        <f ca="1">INDIRECT("Shading!"&amp;$DZ$25&amp;$EA$25+ROW(B69)-23)</f>
        <v>#REF!</v>
      </c>
      <c r="C69" s="33" t="e">
        <f ca="1">INDIRECT("Shading!"&amp;$DZ$26&amp;$EA$26+ROW(C69)-23)</f>
        <v>#REF!</v>
      </c>
      <c r="D69" s="33" t="e">
        <f ca="1">INDIRECT("Shading!"&amp;$DZ$27&amp;$EA$27+ROW(D69)-23)</f>
        <v>#REF!</v>
      </c>
      <c r="E69" s="32" t="e">
        <f ca="1">INDIRECT("Shading!"&amp;$DZ$28&amp;$EA$28+ROW(E69)-23)</f>
        <v>#REF!</v>
      </c>
      <c r="F69" s="31" t="e">
        <f ca="1">INDIRECT("Shading!"&amp;$DZ$29&amp;$EA$29+ROW(F69)-23)</f>
        <v>#REF!</v>
      </c>
      <c r="G69" s="31" t="e">
        <f ca="1">INDIRECT("Shading!"&amp;$DZ$30&amp;$EA$30+ROW(G69)-23)</f>
        <v>#REF!</v>
      </c>
      <c r="H69" s="30" t="e">
        <f ca="1">INDIRECT("Shading!"&amp;$DZ$31&amp;$EA$31+ROW(H69)-23)</f>
        <v>#REF!</v>
      </c>
      <c r="I69" s="23"/>
      <c r="J69" s="23"/>
      <c r="K69" s="24"/>
      <c r="L69" s="19"/>
      <c r="M69" s="19"/>
      <c r="N69" s="25">
        <f ca="1">IF(AND(ISNUMBER(I69),ISNUMBER(J69),ISNUMBER(K69),ISNUMBER(L69),ISNUMBER(INDIRECT("Shading!"&amp;$DZ$33&amp;$EA$33+ROW(N69)-23))),INDIRECT("Shading!"&amp;$DZ$33&amp;$EA$33+ROW(N69)-23),1)</f>
        <v>1</v>
      </c>
      <c r="O69" s="25">
        <f ca="1">IF(AND(ISNUMBER(I69),ISNUMBER(J69),ISNUMBER(K69),ISNUMBER(L69),ISNUMBER(INDIRECT("Shading!"&amp;$DZ$34&amp;$EA$34+ROW(N69)-23))),INDIRECT("Shading!"&amp;$DZ$34&amp;$EA$34+ROW(O69)-23),1)</f>
        <v>1</v>
      </c>
      <c r="P69" s="18">
        <f ca="1">IF(AND(ISNUMBER(I69),ISNUMBER(J69),ISNUMBER(K69),ISNUMBER(L69),ISNUMBER(N69)),1-(N69-BJ69)*(K69/IF(OR(E69="East",E69="West"),45,90)*(1-L69)/N69),1)</f>
        <v>1</v>
      </c>
      <c r="Q69" s="17">
        <f ca="1">IF(AND(ISNUMBER(I69),ISNUMBER(J69),ISNUMBER(K69),ISNUMBER(M69),ISNUMBER(O69)),1-(O69-CS69)*(K69/IF(OR(E69="East",E69="West"),45,90)*(1-M69)/O69),1)</f>
        <v>1</v>
      </c>
      <c r="R69" s="32" t="str">
        <f ca="1">IF(OR(P69&gt;1,Q69&gt;1),"Horizon shading ","")</f>
        <v/>
      </c>
      <c r="S69" s="29"/>
      <c r="T69" s="28"/>
      <c r="U69" s="39">
        <f>IF(AND(ISNUMBER(S69),ISNUMBER(T69)),1-0.5*(1-BT69),1)</f>
        <v>1</v>
      </c>
      <c r="V69" s="38">
        <f>IF(AND(ISNUMBER(S69),ISNUMBER(T69)),1-0.5*(1-DC69),1)</f>
        <v>1</v>
      </c>
      <c r="W69" s="215" t="str">
        <f>IF(OR(U69&gt;1,V69&gt;1),"Reveal shading ","")</f>
        <v/>
      </c>
      <c r="X69" s="23"/>
      <c r="Y69" s="23"/>
      <c r="Z69" s="19"/>
      <c r="AA69" s="19"/>
      <c r="AB69" s="25">
        <f ca="1">IF(AND(ISNUMBER(X69),ISNUMBER(Y69),ISNUMBER(Z69),ISNUMBER(INDIRECT("Shading!"&amp;$DZ$35&amp;$EA$35+ROW(N69)-23))),INDIRECT("Shading!"&amp;$DZ$35&amp;$EA$35+ROW(N69)-23),1)</f>
        <v>1</v>
      </c>
      <c r="AC69" s="25">
        <f ca="1">IF(AND(ISNUMBER(X69),ISNUMBER(Y69),ISNUMBER(AA69),ISNUMBER(INDIRECT("Shading!"&amp;$DZ$36&amp;$EA$36+ROW(N69)-23))),INDIRECT("Shading!"&amp;$DZ$36&amp;$EA$36+ROW(O69)-23),1)</f>
        <v>1</v>
      </c>
      <c r="AD69" s="18">
        <f ca="1">IF(AND(ISNUMBER(X69),ISNUMBER(Y69),ISNUMBER(Z69),ISNUMBER(AB69)),1-(AB69-CD69)/AB69*(1-Z69),1)</f>
        <v>1</v>
      </c>
      <c r="AE69" s="17">
        <f ca="1">IF(AND(ISNUMBER(X69),ISNUMBER(Y69),ISNUMBER(AA69),ISNUMBER(AC69)),1-(AC69-DM69)/AC69*(1-AA69),1)</f>
        <v>1</v>
      </c>
      <c r="AF69" s="215" t="str">
        <f ca="1">IF(OR(AD69&gt;1,AE69&gt;1),"Overhang shading ","")</f>
        <v/>
      </c>
      <c r="AG69" s="24"/>
      <c r="AH69" s="24"/>
      <c r="AI69" s="23"/>
      <c r="AJ69" s="37">
        <f>IF(AND(ISNUMBER($AI$19),ISNUMBER(AG69)),$F69*$AI$19/1000*$AG69,0)</f>
        <v>0</v>
      </c>
      <c r="AK69" s="36">
        <f>IF(AND(ISNUMBER($AI$19),ISNUMBER(AH69)),IF(ISNUMBER($AI69),$AI69,$G69)*$AI$19/1000*$AH69,0)</f>
        <v>0</v>
      </c>
      <c r="AL69" s="35">
        <f>IF(OR(AJ69&gt;0,AK69&gt;0),1-(AJ69+AK69)/H69*$AI$18,1)</f>
        <v>1</v>
      </c>
      <c r="AM69" s="215" t="str">
        <f>IF(AL69&gt;1,"Glazing bars/juliet balcony shading ","")</f>
        <v/>
      </c>
      <c r="AN69" s="19"/>
      <c r="AO69" s="19"/>
      <c r="AP69" s="18" t="str">
        <f ca="1">IF(OR(P69*U69*AD69*AL69*IF(ISNUMBER(AN69),AN69,1)&gt;=1,P69*U69*AD69*AL69*IF(ISNUMBER(AN69),AN69,1)=0),"",P69*U69*AD69*AL69*IF(ISNUMBER(AN69),AN69,1))</f>
        <v/>
      </c>
      <c r="AQ69" s="17" t="str">
        <f ca="1">IF(OR(Q69*V69*AE69*AL69*IF(ISNUMBER(AO69),AO69,1)&gt;=1,Q69*V69*AE69*AL69*IF(ISNUMBER(AO69),AO69,1)=0),"",Q69*V69*AE69*AL69*IF(ISNUMBER(AO69),AO69,1))</f>
        <v/>
      </c>
      <c r="AR69" s="16" t="str">
        <f ca="1">'Additional Shading 424'!$AP69</f>
        <v/>
      </c>
      <c r="AS69" s="16" t="str">
        <f ca="1">'Additional Shading 424'!$AQ69</f>
        <v/>
      </c>
      <c r="AZ69" s="15" t="e">
        <f ca="1">D69</f>
        <v>#REF!</v>
      </c>
      <c r="BA69" s="15" t="e">
        <f ca="1">C69</f>
        <v>#REF!</v>
      </c>
      <c r="BB69" s="14">
        <f>IF(AND(I69=0,J69=0),1,I69/J69)</f>
        <v>1</v>
      </c>
      <c r="BC69" s="14" t="e">
        <f ca="1">INT(MOD(BA69,360)/90)*90</f>
        <v>#REF!</v>
      </c>
      <c r="BD69" s="14" t="e">
        <f ca="1">IF(BC69=0,$BC$13+(1-$BC$13)/(1+$BB69^2)^$BD$13,IF(BC69=180,$BC$11+(1-$BC$11)/(1+$BB69^2)^$BD$11,$BC$12+(1-$BC$12)/(1+$BB69^2)^$BD$12))</f>
        <v>#REF!</v>
      </c>
      <c r="BE69" s="14" t="e">
        <f ca="1">IF(BC69=270,$BC$13+(1-$BC$13)/(1+$BB69^2)^$BD$13,IF(BC69=90,$BC$11+(1-$BC$11)/(1+$BB69^2)^$BD$11,$BC$12+(1-$BC$12)/(1+$BB69^2)^$BD$12))</f>
        <v>#REF!</v>
      </c>
      <c r="BF69" s="14" t="e">
        <f ca="1">BD69+1/2*(BE69-BD69)*(1-COS(2*($BA69-$BC69)*$BD$8))</f>
        <v>#REF!</v>
      </c>
      <c r="BG69" s="14" t="e">
        <f ca="1">IF(BC69=0,$BC$19*EXP($BD$19*$BB69)+1-$BC$19,IF(BC69=180,$BC$17+(1-$BC$17)/(1+$BB69^2)^$BD$17,$BC$18*EXP($BD$18*$BB69)+1-$BC$18))</f>
        <v>#REF!</v>
      </c>
      <c r="BH69" s="14" t="e">
        <f ca="1">IF(BC69=270,$BC$19*EXP($BD$19*$BB69)+1-$BC$19,IF(BC69=90,$BC$17+(1-$BC$17)/(1+$BB69^2)^$BD$17,$BC$18*EXP($BD$18*$BB69)+1-$BC$18))</f>
        <v>#REF!</v>
      </c>
      <c r="BI69" s="14" t="e">
        <f ca="1">BG69+1/2*(BH69-BG69)*(1-COS(2*($BA69-$BC69)*$BD$8))</f>
        <v>#REF!</v>
      </c>
      <c r="BJ69" s="14" t="e">
        <f ca="1">IF(OR(ISNUMBER(I69),ISNUMBER(J69)),MAX(BF69+1/2*(BI69-BF69)*(1-COS(2*$AZ69*$BD$8)),IF(SIN(RADIANS(D69))&lt;&gt;0,1-$I69/$G69/ABS(SIN(RADIANS(D69))),0)),IF(ISNUMBER(A69),1,#N/A))</f>
        <v>#N/A</v>
      </c>
      <c r="BK69" s="14"/>
      <c r="BL69" s="14" t="e">
        <f ca="1">S69/(0.5*F69+T69)</f>
        <v>#REF!</v>
      </c>
      <c r="BM69" s="14" t="e">
        <f ca="1">INT(MOD(BA69,360)/90)*90</f>
        <v>#REF!</v>
      </c>
      <c r="BN69" s="14" t="e">
        <f ca="1">IF(BM69=0,$BM$13*EXP($BN$13*$BL69)+1-$BM$13,IF(BM69=180,$BM$11*EXP($BN$11*$BL69)+1-$BM$11,$BM$12*EXP($BN$12*$BL69)+1-$BM$12))</f>
        <v>#REF!</v>
      </c>
      <c r="BO69" s="14" t="e">
        <f ca="1">IF(BM69=270,$BM$13*EXP($BN$13*$BL69)+1-$BM$13,IF(BM69=90,$BM$11*EXP($BN$11*$BL69)+1-$BM$11,$BM$12*EXP($BN$12*$BL69)+1-$BM$12))</f>
        <v>#REF!</v>
      </c>
      <c r="BP69" s="14" t="e">
        <f ca="1">BN69+1/2*(BO69-BN69)*(1-COS(2*($C69-$BM69)*$BN$8))</f>
        <v>#REF!</v>
      </c>
      <c r="BQ69" s="14" t="e">
        <f ca="1">IF(BM69=0,$BM$19*EXP($BN$19*$BL69)+1-$BM$19,IF(BM69=180,$BM$17*EXP($BN$17*$BL69)+1-$BM$17,$BM$18*EXP($BN$18*$BL69)+1-$BM$18))</f>
        <v>#REF!</v>
      </c>
      <c r="BR69" s="14" t="e">
        <f ca="1">IF(BM69=270,$BM$19*EXP($BN$19*$BL69)+1-$BM$19,IF(BM69=90,$BM$17*EXP($BN$17*$BL69)+1-$BM$17,$BM$18*EXP($BN$18*$BL69)+1-$BM$18))</f>
        <v>#REF!</v>
      </c>
      <c r="BS69" s="14" t="e">
        <f ca="1">BQ69+1/2*(BR69-BQ69)*(1-COS(2*($C69-$BM69)*$BN$8))</f>
        <v>#REF!</v>
      </c>
      <c r="BT69" s="14" t="e">
        <f ca="1">BP69+1/2*(BS69-BP69)*(1-COS(2*$AZ69*$BN$8))</f>
        <v>#REF!</v>
      </c>
      <c r="BU69" s="14"/>
      <c r="BV69" s="14" t="e">
        <f ca="1">X69/(0.5*G69+Y69)</f>
        <v>#REF!</v>
      </c>
      <c r="BW69" s="14" t="e">
        <f ca="1">INT(MOD(BA69,360)/90)*90</f>
        <v>#REF!</v>
      </c>
      <c r="BX69" s="14" t="e">
        <f ca="1">IF(BW69=0,$BW$13*EXP($BX$13*$BV69)+1-$BW$13,IF(BW69=180,$BW$11*EXP($BX$11*$BV69)+1-$BW$11,$BW$12*EXP($BX$12*$BV69)+1-$BW$12))</f>
        <v>#REF!</v>
      </c>
      <c r="BY69" s="14" t="e">
        <f ca="1">IF(BW69=270,$BW$13*EXP($BX$13*$BV69)+1-$BW$13,IF(BW69=90,$BW$11*EXP($BX$11*$BV69)+1-$BW$11,$BW$12*EXP($BX$12*$BV69)+1-$BW$12))</f>
        <v>#REF!</v>
      </c>
      <c r="BZ69" s="14" t="e">
        <f ca="1">BX69+1/2*(BY69-BX69)*(1-COS(2*($BA69-$BW69)*$BX$8))</f>
        <v>#REF!</v>
      </c>
      <c r="CA69" s="14" t="e">
        <f ca="1">MIN(1,IF(BW69=0,$BW$19*EXP($BX$19*$BV69)+1-$BW$19,IF(BW69=180,$BW$17*EXP($BX$17*$BV69)+1-$BW$17,$BW$18*EXP($BX$18*$BV69)+1-$BW$18)))</f>
        <v>#REF!</v>
      </c>
      <c r="CB69" s="14" t="e">
        <f ca="1">IF(BW69=270,$BW$19*EXP($BX$19*$BV69)+1-$BW$19,IF(BW69=90,$BW$17*EXP($BX$17*$BV69)+1-$BW$17,$BW$18*EXP($BX$18*$BV69)+1-$BW$18))</f>
        <v>#REF!</v>
      </c>
      <c r="CC69" s="14" t="e">
        <f ca="1">CA69+1/2*(CB69-CA69)*(1-COS(2*($BA69-$BW69)*$BX$8))</f>
        <v>#REF!</v>
      </c>
      <c r="CD69" s="14" t="e">
        <f ca="1">BZ69+1/2*(CC69-BZ69)*(1-COS(2*$AZ69*$BX$8))</f>
        <v>#REF!</v>
      </c>
      <c r="CI69" s="15" t="e">
        <f ca="1">D69</f>
        <v>#REF!</v>
      </c>
      <c r="CJ69" s="15" t="e">
        <f ca="1">C69</f>
        <v>#REF!</v>
      </c>
      <c r="CK69" s="14">
        <f>IF(AND(I69=0,J69=0),1,I69/J69)</f>
        <v>1</v>
      </c>
      <c r="CL69" s="14" t="e">
        <f ca="1">INT(MOD(CJ69,360)/90)*90</f>
        <v>#REF!</v>
      </c>
      <c r="CM69" s="14" t="e">
        <f ca="1">IF(CL69=0,$CL$13*EXP($CM$13*$CK69)+1-$CL$13,IF(CL69=180,$CL$11*EXP($CM$11*$CK69)+1-$CL$11,$CL$12*EXP($CM$12*$CK69)+1-$CL$12))</f>
        <v>#REF!</v>
      </c>
      <c r="CN69" s="14" t="e">
        <f ca="1">IF(CL69=270,$CL$13*EXP($CM$13*$CK69)+1-$CL$13,IF(CL69=90,$CL$11*EXP($CM$11*$CK69)+1-$CL$11,$CL$12*EXP($CM$12*$CK69)+1-$CL$12))</f>
        <v>#REF!</v>
      </c>
      <c r="CO69" s="14" t="e">
        <f ca="1">CM69+1/2*(CN69-CM69)*(1-COS(2*($CJ69-$CL69)*$CM$8))</f>
        <v>#REF!</v>
      </c>
      <c r="CP69" s="14" t="e">
        <f ca="1">IF(CL69=0,$CL$19*EXP($CM$19*$CK69)+1-$CL$19,IF(CL69=180,$CL$17*EXP($CM$17*$CK69)+1-$CL$17,$CL$18*EXP($CM$18*$CK69)+1-$CL$18))</f>
        <v>#REF!</v>
      </c>
      <c r="CQ69" s="14" t="e">
        <f ca="1">IF(CL69=270,$CL$19*EXP($CM$19*$CK69)+1-$CL$19,IF(CL69=90,$CL$17*EXP($CM$17*$CK69)+1-$CL$17,$CL$18*EXP($CM$18*$CK69)+1-$CL$18))</f>
        <v>#REF!</v>
      </c>
      <c r="CR69" s="14" t="e">
        <f ca="1">CP69+1/2*(CQ69-CP69)*(1-COS(2*($CJ69-$CL69)*$CM$8))</f>
        <v>#REF!</v>
      </c>
      <c r="CS69" s="14" t="e">
        <f ca="1">IF(OR(ISNUMBER(I69),ISNUMBER(J69)),MAX(CO69+1/2*(CR69-CO69)*(1-COS(2*$CI69*$CM$8)),IF(SIN(RADIANS(D69))&lt;&gt;0,1-$I69/$G69/ABS(SIN(RADIANS(D69))),0)),IF(ISNUMBER(A69),1,#N/A))</f>
        <v>#N/A</v>
      </c>
      <c r="CT69" s="14"/>
      <c r="CU69" s="14" t="e">
        <f ca="1">S69/(0.5*F69+T69)</f>
        <v>#REF!</v>
      </c>
      <c r="CV69" s="14" t="e">
        <f ca="1">INT(MOD(BA69,360)/90)*90</f>
        <v>#REF!</v>
      </c>
      <c r="CW69" s="14" t="e">
        <f ca="1">IF(CV69=0,$CV$13*EXP($CW$13*$CU69)+1-$CV$13,IF(CV69=180,$CV$11*EXP($CW$11*$CU69)+1-$CV$11,$CV$12*EXP($CW$12*$CU69)+1-$CV$12))</f>
        <v>#REF!</v>
      </c>
      <c r="CX69" s="14" t="e">
        <f ca="1">IF(CV69=270,$CV$13*EXP($CW$13*$CU69)+1-$CV$13,IF(CV69=90,$CV$11*EXP($CW$11*$CU69)+1-$CV$11,$CV$12*EXP($CW$12*$CU69)+1-$CV$12))</f>
        <v>#REF!</v>
      </c>
      <c r="CY69" s="14" t="e">
        <f ca="1">CW69+1/2*(CX69-CW69)*(1-COS(2*($CJ69-$CV69)*$CW$8))</f>
        <v>#REF!</v>
      </c>
      <c r="CZ69" s="14" t="e">
        <f ca="1">IF(CV69=0,$CV$19*EXP($CW$19*$CU69)+1-$CV$19,IF(CV69=180,$CV$17*EXP($CW$17*$CU69)+1-$CV$17,$CV$18*EXP($CW$18*$CU69)+1-$CV$18))</f>
        <v>#REF!</v>
      </c>
      <c r="DA69" s="14" t="e">
        <f ca="1">IF(CV69=270,$CV$19*EXP($CW$19*$CU69)+1-$CV$19,IF(CV69=90,$CV$17*EXP($CW$17*$CU69)+1-$CV$17,$CV$18*EXP($CW$18*$CU69)+1-$CV$18))</f>
        <v>#REF!</v>
      </c>
      <c r="DB69" s="14" t="e">
        <f ca="1">CZ69+1/2*(DA69-CZ69)*(1-COS(2*($CJ69-$CV69)*$CW$8))</f>
        <v>#REF!</v>
      </c>
      <c r="DC69" s="14" t="e">
        <f ca="1">IF(OR(ISNUMBER(S69),ISNUMBER(T69)),CY69+1/2*(DB69-CY69)*(1-COS(2*CI69*$CW$8)),IF(ISNUMBER(A69),1,#N/A))</f>
        <v>#N/A</v>
      </c>
      <c r="DD69" s="14"/>
      <c r="DE69" s="14" t="e">
        <f ca="1">X69/(0.5*G69+Y69)</f>
        <v>#REF!</v>
      </c>
      <c r="DF69" s="14" t="e">
        <f ca="1">INT(MOD(CJ69,360)/90)*90</f>
        <v>#REF!</v>
      </c>
      <c r="DG69" s="14" t="e">
        <f ca="1">IF(DF69=0,$DF$13*EXP($DG$13*$DE69)+1-$DF$13,IF(DF69=180,$DF$11*EXP($DG$11*$DE69)+1-$DF$11,$DF$12*EXP($DG$12*$DE69)+1-$DF$12))</f>
        <v>#REF!</v>
      </c>
      <c r="DH69" s="14" t="e">
        <f ca="1">IF(DF69=270,$DF$13*EXP($DG$13*$DE69)+1-$DF$13,IF(DF69=90,$DF$11*EXP($DG$11*$DE69)+1-$DF$11,$DF$12*EXP($DG$12*$DE69)+1-$DF$12))</f>
        <v>#REF!</v>
      </c>
      <c r="DI69" s="14" t="e">
        <f ca="1">DG69+1/2*(DH69-DG69)*(1-COS(2*($CJ69-$DF69)*$DG$8))</f>
        <v>#REF!</v>
      </c>
      <c r="DJ69" s="14" t="e">
        <f ca="1">MIN(1,IF(DF69=0,$DF$19+(1-$DF$19)/(1+$DE69^2)^$DG$19,IF(DF69=180,$DF$17+(1-$DF$17)/(1+$DE69^2)^$DG$17,$DF$18+(1-$DF$18)/(1+$DE69^2)^$DG$18)))</f>
        <v>#REF!</v>
      </c>
      <c r="DK69" s="14" t="e">
        <f ca="1">IF(DF69=270,$DF$19+(1-$DF$19)/(1+$DE69^2)^$DG$19,IF(DF69=90,$DF$17+(1-$DF$17)/(1+$DE69^2)^$DG$17,$DF$18+(1-$DF$18)/(1+$DE69^2)^$DG$18))</f>
        <v>#REF!</v>
      </c>
      <c r="DL69" s="14" t="e">
        <f ca="1">DJ69+1/2*(DK69-DJ69)*(1-COS(2*($CJ69-$DF69)*$DG$8))</f>
        <v>#REF!</v>
      </c>
      <c r="DM69" s="14" t="e">
        <f ca="1">IF(OR(ISNUMBER(X69),ISNUMBER(Y69)),DI69+1/2*(DL69-DI69)*(1-COS(2*$CI69*$DG$8)),IF(ISNUMBER(A69),1,#N/A))</f>
        <v>#N/A</v>
      </c>
    </row>
    <row r="70" spans="1:117" s="1" customFormat="1">
      <c r="A70" s="33" t="e">
        <f ca="1">INDIRECT("Shading!"&amp;$DZ$24&amp;$EA$24+ROW(A70)-23)</f>
        <v>#REF!</v>
      </c>
      <c r="B70" s="34" t="e">
        <f ca="1">INDIRECT("Shading!"&amp;$DZ$25&amp;$EA$25+ROW(B70)-23)</f>
        <v>#REF!</v>
      </c>
      <c r="C70" s="33" t="e">
        <f ca="1">INDIRECT("Shading!"&amp;$DZ$26&amp;$EA$26+ROW(C70)-23)</f>
        <v>#REF!</v>
      </c>
      <c r="D70" s="33" t="e">
        <f ca="1">INDIRECT("Shading!"&amp;$DZ$27&amp;$EA$27+ROW(D70)-23)</f>
        <v>#REF!</v>
      </c>
      <c r="E70" s="32" t="e">
        <f ca="1">INDIRECT("Shading!"&amp;$DZ$28&amp;$EA$28+ROW(E70)-23)</f>
        <v>#REF!</v>
      </c>
      <c r="F70" s="31" t="e">
        <f ca="1">INDIRECT("Shading!"&amp;$DZ$29&amp;$EA$29+ROW(F70)-23)</f>
        <v>#REF!</v>
      </c>
      <c r="G70" s="31" t="e">
        <f ca="1">INDIRECT("Shading!"&amp;$DZ$30&amp;$EA$30+ROW(G70)-23)</f>
        <v>#REF!</v>
      </c>
      <c r="H70" s="30" t="e">
        <f ca="1">INDIRECT("Shading!"&amp;$DZ$31&amp;$EA$31+ROW(H70)-23)</f>
        <v>#REF!</v>
      </c>
      <c r="I70" s="23"/>
      <c r="J70" s="23"/>
      <c r="K70" s="24"/>
      <c r="L70" s="19"/>
      <c r="M70" s="19"/>
      <c r="N70" s="25">
        <f ca="1">IF(AND(ISNUMBER(I70),ISNUMBER(J70),ISNUMBER(K70),ISNUMBER(L70),ISNUMBER(INDIRECT("Shading!"&amp;$DZ$33&amp;$EA$33+ROW(N70)-23))),INDIRECT("Shading!"&amp;$DZ$33&amp;$EA$33+ROW(N70)-23),1)</f>
        <v>1</v>
      </c>
      <c r="O70" s="25">
        <f ca="1">IF(AND(ISNUMBER(I70),ISNUMBER(J70),ISNUMBER(K70),ISNUMBER(L70),ISNUMBER(INDIRECT("Shading!"&amp;$DZ$34&amp;$EA$34+ROW(N70)-23))),INDIRECT("Shading!"&amp;$DZ$34&amp;$EA$34+ROW(O70)-23),1)</f>
        <v>1</v>
      </c>
      <c r="P70" s="18">
        <f ca="1">IF(AND(ISNUMBER(I70),ISNUMBER(J70),ISNUMBER(K70),ISNUMBER(L70),ISNUMBER(N70)),1-(N70-BJ70)*(K70/IF(OR(E70="East",E70="West"),45,90)*(1-L70)/N70),1)</f>
        <v>1</v>
      </c>
      <c r="Q70" s="17">
        <f ca="1">IF(AND(ISNUMBER(I70),ISNUMBER(J70),ISNUMBER(K70),ISNUMBER(M70),ISNUMBER(O70)),1-(O70-CS70)*(K70/IF(OR(E70="East",E70="West"),45,90)*(1-M70)/O70),1)</f>
        <v>1</v>
      </c>
      <c r="R70" s="32" t="str">
        <f ca="1">IF(OR(P70&gt;1,Q70&gt;1),"Horizon shading ","")</f>
        <v/>
      </c>
      <c r="S70" s="29"/>
      <c r="T70" s="28"/>
      <c r="U70" s="39">
        <f>IF(AND(ISNUMBER(S70),ISNUMBER(T70)),1-0.5*(1-BT70),1)</f>
        <v>1</v>
      </c>
      <c r="V70" s="38">
        <f>IF(AND(ISNUMBER(S70),ISNUMBER(T70)),1-0.5*(1-DC70),1)</f>
        <v>1</v>
      </c>
      <c r="W70" s="215" t="str">
        <f>IF(OR(U70&gt;1,V70&gt;1),"Reveal shading ","")</f>
        <v/>
      </c>
      <c r="X70" s="23"/>
      <c r="Y70" s="23"/>
      <c r="Z70" s="19"/>
      <c r="AA70" s="19"/>
      <c r="AB70" s="25">
        <f ca="1">IF(AND(ISNUMBER(X70),ISNUMBER(Y70),ISNUMBER(Z70),ISNUMBER(INDIRECT("Shading!"&amp;$DZ$35&amp;$EA$35+ROW(N70)-23))),INDIRECT("Shading!"&amp;$DZ$35&amp;$EA$35+ROW(N70)-23),1)</f>
        <v>1</v>
      </c>
      <c r="AC70" s="25">
        <f ca="1">IF(AND(ISNUMBER(X70),ISNUMBER(Y70),ISNUMBER(AA70),ISNUMBER(INDIRECT("Shading!"&amp;$DZ$36&amp;$EA$36+ROW(N70)-23))),INDIRECT("Shading!"&amp;$DZ$36&amp;$EA$36+ROW(O70)-23),1)</f>
        <v>1</v>
      </c>
      <c r="AD70" s="18">
        <f ca="1">IF(AND(ISNUMBER(X70),ISNUMBER(Y70),ISNUMBER(Z70),ISNUMBER(AB70)),1-(AB70-CD70)/AB70*(1-Z70),1)</f>
        <v>1</v>
      </c>
      <c r="AE70" s="17">
        <f ca="1">IF(AND(ISNUMBER(X70),ISNUMBER(Y70),ISNUMBER(AA70),ISNUMBER(AC70)),1-(AC70-DM70)/AC70*(1-AA70),1)</f>
        <v>1</v>
      </c>
      <c r="AF70" s="215" t="str">
        <f ca="1">IF(OR(AD70&gt;1,AE70&gt;1),"Overhang shading ","")</f>
        <v/>
      </c>
      <c r="AG70" s="24"/>
      <c r="AH70" s="24"/>
      <c r="AI70" s="23"/>
      <c r="AJ70" s="37">
        <f>IF(AND(ISNUMBER($AI$19),ISNUMBER(AG70)),$F70*$AI$19/1000*$AG70,0)</f>
        <v>0</v>
      </c>
      <c r="AK70" s="36">
        <f>IF(AND(ISNUMBER($AI$19),ISNUMBER(AH70)),IF(ISNUMBER($AI70),$AI70,$G70)*$AI$19/1000*$AH70,0)</f>
        <v>0</v>
      </c>
      <c r="AL70" s="35">
        <f>IF(OR(AJ70&gt;0,AK70&gt;0),1-(AJ70+AK70)/H70*$AI$18,1)</f>
        <v>1</v>
      </c>
      <c r="AM70" s="215" t="str">
        <f>IF(AL70&gt;1,"Glazing bars/juliet balcony shading ","")</f>
        <v/>
      </c>
      <c r="AN70" s="19"/>
      <c r="AO70" s="19"/>
      <c r="AP70" s="18" t="str">
        <f ca="1">IF(OR(P70*U70*AD70*AL70*IF(ISNUMBER(AN70),AN70,1)&gt;=1,P70*U70*AD70*AL70*IF(ISNUMBER(AN70),AN70,1)=0),"",P70*U70*AD70*AL70*IF(ISNUMBER(AN70),AN70,1))</f>
        <v/>
      </c>
      <c r="AQ70" s="17" t="str">
        <f ca="1">IF(OR(Q70*V70*AE70*AL70*IF(ISNUMBER(AO70),AO70,1)&gt;=1,Q70*V70*AE70*AL70*IF(ISNUMBER(AO70),AO70,1)=0),"",Q70*V70*AE70*AL70*IF(ISNUMBER(AO70),AO70,1))</f>
        <v/>
      </c>
      <c r="AR70" s="16" t="str">
        <f ca="1">'Additional Shading 424'!$AP70</f>
        <v/>
      </c>
      <c r="AS70" s="16" t="str">
        <f ca="1">'Additional Shading 424'!$AQ70</f>
        <v/>
      </c>
      <c r="AZ70" s="15" t="e">
        <f ca="1">D70</f>
        <v>#REF!</v>
      </c>
      <c r="BA70" s="15" t="e">
        <f ca="1">C70</f>
        <v>#REF!</v>
      </c>
      <c r="BB70" s="14">
        <f>IF(AND(I70=0,J70=0),1,I70/J70)</f>
        <v>1</v>
      </c>
      <c r="BC70" s="14" t="e">
        <f ca="1">INT(MOD(BA70,360)/90)*90</f>
        <v>#REF!</v>
      </c>
      <c r="BD70" s="14" t="e">
        <f ca="1">IF(BC70=0,$BC$13+(1-$BC$13)/(1+$BB70^2)^$BD$13,IF(BC70=180,$BC$11+(1-$BC$11)/(1+$BB70^2)^$BD$11,$BC$12+(1-$BC$12)/(1+$BB70^2)^$BD$12))</f>
        <v>#REF!</v>
      </c>
      <c r="BE70" s="14" t="e">
        <f ca="1">IF(BC70=270,$BC$13+(1-$BC$13)/(1+$BB70^2)^$BD$13,IF(BC70=90,$BC$11+(1-$BC$11)/(1+$BB70^2)^$BD$11,$BC$12+(1-$BC$12)/(1+$BB70^2)^$BD$12))</f>
        <v>#REF!</v>
      </c>
      <c r="BF70" s="14" t="e">
        <f ca="1">BD70+1/2*(BE70-BD70)*(1-COS(2*($BA70-$BC70)*$BD$8))</f>
        <v>#REF!</v>
      </c>
      <c r="BG70" s="14" t="e">
        <f ca="1">IF(BC70=0,$BC$19*EXP($BD$19*$BB70)+1-$BC$19,IF(BC70=180,$BC$17+(1-$BC$17)/(1+$BB70^2)^$BD$17,$BC$18*EXP($BD$18*$BB70)+1-$BC$18))</f>
        <v>#REF!</v>
      </c>
      <c r="BH70" s="14" t="e">
        <f ca="1">IF(BC70=270,$BC$19*EXP($BD$19*$BB70)+1-$BC$19,IF(BC70=90,$BC$17+(1-$BC$17)/(1+$BB70^2)^$BD$17,$BC$18*EXP($BD$18*$BB70)+1-$BC$18))</f>
        <v>#REF!</v>
      </c>
      <c r="BI70" s="14" t="e">
        <f ca="1">BG70+1/2*(BH70-BG70)*(1-COS(2*($BA70-$BC70)*$BD$8))</f>
        <v>#REF!</v>
      </c>
      <c r="BJ70" s="14" t="e">
        <f ca="1">IF(OR(ISNUMBER(I70),ISNUMBER(J70)),MAX(BF70+1/2*(BI70-BF70)*(1-COS(2*$AZ70*$BD$8)),IF(SIN(RADIANS(D70))&lt;&gt;0,1-$I70/$G70/ABS(SIN(RADIANS(D70))),0)),IF(ISNUMBER(A70),1,#N/A))</f>
        <v>#N/A</v>
      </c>
      <c r="BK70" s="14"/>
      <c r="BL70" s="14" t="e">
        <f ca="1">S70/(0.5*F70+T70)</f>
        <v>#REF!</v>
      </c>
      <c r="BM70" s="14" t="e">
        <f ca="1">INT(MOD(BA70,360)/90)*90</f>
        <v>#REF!</v>
      </c>
      <c r="BN70" s="14" t="e">
        <f ca="1">IF(BM70=0,$BM$13*EXP($BN$13*$BL70)+1-$BM$13,IF(BM70=180,$BM$11*EXP($BN$11*$BL70)+1-$BM$11,$BM$12*EXP($BN$12*$BL70)+1-$BM$12))</f>
        <v>#REF!</v>
      </c>
      <c r="BO70" s="14" t="e">
        <f ca="1">IF(BM70=270,$BM$13*EXP($BN$13*$BL70)+1-$BM$13,IF(BM70=90,$BM$11*EXP($BN$11*$BL70)+1-$BM$11,$BM$12*EXP($BN$12*$BL70)+1-$BM$12))</f>
        <v>#REF!</v>
      </c>
      <c r="BP70" s="14" t="e">
        <f ca="1">BN70+1/2*(BO70-BN70)*(1-COS(2*($C70-$BM70)*$BN$8))</f>
        <v>#REF!</v>
      </c>
      <c r="BQ70" s="14" t="e">
        <f ca="1">IF(BM70=0,$BM$19*EXP($BN$19*$BL70)+1-$BM$19,IF(BM70=180,$BM$17*EXP($BN$17*$BL70)+1-$BM$17,$BM$18*EXP($BN$18*$BL70)+1-$BM$18))</f>
        <v>#REF!</v>
      </c>
      <c r="BR70" s="14" t="e">
        <f ca="1">IF(BM70=270,$BM$19*EXP($BN$19*$BL70)+1-$BM$19,IF(BM70=90,$BM$17*EXP($BN$17*$BL70)+1-$BM$17,$BM$18*EXP($BN$18*$BL70)+1-$BM$18))</f>
        <v>#REF!</v>
      </c>
      <c r="BS70" s="14" t="e">
        <f ca="1">BQ70+1/2*(BR70-BQ70)*(1-COS(2*($C70-$BM70)*$BN$8))</f>
        <v>#REF!</v>
      </c>
      <c r="BT70" s="14" t="e">
        <f ca="1">BP70+1/2*(BS70-BP70)*(1-COS(2*$AZ70*$BN$8))</f>
        <v>#REF!</v>
      </c>
      <c r="BU70" s="14"/>
      <c r="BV70" s="14" t="e">
        <f ca="1">X70/(0.5*G70+Y70)</f>
        <v>#REF!</v>
      </c>
      <c r="BW70" s="14" t="e">
        <f ca="1">INT(MOD(BA70,360)/90)*90</f>
        <v>#REF!</v>
      </c>
      <c r="BX70" s="14" t="e">
        <f ca="1">IF(BW70=0,$BW$13*EXP($BX$13*$BV70)+1-$BW$13,IF(BW70=180,$BW$11*EXP($BX$11*$BV70)+1-$BW$11,$BW$12*EXP($BX$12*$BV70)+1-$BW$12))</f>
        <v>#REF!</v>
      </c>
      <c r="BY70" s="14" t="e">
        <f ca="1">IF(BW70=270,$BW$13*EXP($BX$13*$BV70)+1-$BW$13,IF(BW70=90,$BW$11*EXP($BX$11*$BV70)+1-$BW$11,$BW$12*EXP($BX$12*$BV70)+1-$BW$12))</f>
        <v>#REF!</v>
      </c>
      <c r="BZ70" s="14" t="e">
        <f ca="1">BX70+1/2*(BY70-BX70)*(1-COS(2*($BA70-$BW70)*$BX$8))</f>
        <v>#REF!</v>
      </c>
      <c r="CA70" s="14" t="e">
        <f ca="1">MIN(1,IF(BW70=0,$BW$19*EXP($BX$19*$BV70)+1-$BW$19,IF(BW70=180,$BW$17*EXP($BX$17*$BV70)+1-$BW$17,$BW$18*EXP($BX$18*$BV70)+1-$BW$18)))</f>
        <v>#REF!</v>
      </c>
      <c r="CB70" s="14" t="e">
        <f ca="1">IF(BW70=270,$BW$19*EXP($BX$19*$BV70)+1-$BW$19,IF(BW70=90,$BW$17*EXP($BX$17*$BV70)+1-$BW$17,$BW$18*EXP($BX$18*$BV70)+1-$BW$18))</f>
        <v>#REF!</v>
      </c>
      <c r="CC70" s="14" t="e">
        <f ca="1">CA70+1/2*(CB70-CA70)*(1-COS(2*($BA70-$BW70)*$BX$8))</f>
        <v>#REF!</v>
      </c>
      <c r="CD70" s="14" t="e">
        <f ca="1">BZ70+1/2*(CC70-BZ70)*(1-COS(2*$AZ70*$BX$8))</f>
        <v>#REF!</v>
      </c>
      <c r="CI70" s="15" t="e">
        <f ca="1">D70</f>
        <v>#REF!</v>
      </c>
      <c r="CJ70" s="15" t="e">
        <f ca="1">C70</f>
        <v>#REF!</v>
      </c>
      <c r="CK70" s="14">
        <f>IF(AND(I70=0,J70=0),1,I70/J70)</f>
        <v>1</v>
      </c>
      <c r="CL70" s="14" t="e">
        <f ca="1">INT(MOD(CJ70,360)/90)*90</f>
        <v>#REF!</v>
      </c>
      <c r="CM70" s="14" t="e">
        <f ca="1">IF(CL70=0,$CL$13*EXP($CM$13*$CK70)+1-$CL$13,IF(CL70=180,$CL$11*EXP($CM$11*$CK70)+1-$CL$11,$CL$12*EXP($CM$12*$CK70)+1-$CL$12))</f>
        <v>#REF!</v>
      </c>
      <c r="CN70" s="14" t="e">
        <f ca="1">IF(CL70=270,$CL$13*EXP($CM$13*$CK70)+1-$CL$13,IF(CL70=90,$CL$11*EXP($CM$11*$CK70)+1-$CL$11,$CL$12*EXP($CM$12*$CK70)+1-$CL$12))</f>
        <v>#REF!</v>
      </c>
      <c r="CO70" s="14" t="e">
        <f ca="1">CM70+1/2*(CN70-CM70)*(1-COS(2*($CJ70-$CL70)*$CM$8))</f>
        <v>#REF!</v>
      </c>
      <c r="CP70" s="14" t="e">
        <f ca="1">IF(CL70=0,$CL$19*EXP($CM$19*$CK70)+1-$CL$19,IF(CL70=180,$CL$17*EXP($CM$17*$CK70)+1-$CL$17,$CL$18*EXP($CM$18*$CK70)+1-$CL$18))</f>
        <v>#REF!</v>
      </c>
      <c r="CQ70" s="14" t="e">
        <f ca="1">IF(CL70=270,$CL$19*EXP($CM$19*$CK70)+1-$CL$19,IF(CL70=90,$CL$17*EXP($CM$17*$CK70)+1-$CL$17,$CL$18*EXP($CM$18*$CK70)+1-$CL$18))</f>
        <v>#REF!</v>
      </c>
      <c r="CR70" s="14" t="e">
        <f ca="1">CP70+1/2*(CQ70-CP70)*(1-COS(2*($CJ70-$CL70)*$CM$8))</f>
        <v>#REF!</v>
      </c>
      <c r="CS70" s="14" t="e">
        <f ca="1">IF(OR(ISNUMBER(I70),ISNUMBER(J70)),MAX(CO70+1/2*(CR70-CO70)*(1-COS(2*$CI70*$CM$8)),IF(SIN(RADIANS(D70))&lt;&gt;0,1-$I70/$G70/ABS(SIN(RADIANS(D70))),0)),IF(ISNUMBER(A70),1,#N/A))</f>
        <v>#N/A</v>
      </c>
      <c r="CT70" s="14"/>
      <c r="CU70" s="14" t="e">
        <f ca="1">S70/(0.5*F70+T70)</f>
        <v>#REF!</v>
      </c>
      <c r="CV70" s="14" t="e">
        <f ca="1">INT(MOD(BA70,360)/90)*90</f>
        <v>#REF!</v>
      </c>
      <c r="CW70" s="14" t="e">
        <f ca="1">IF(CV70=0,$CV$13*EXP($CW$13*$CU70)+1-$CV$13,IF(CV70=180,$CV$11*EXP($CW$11*$CU70)+1-$CV$11,$CV$12*EXP($CW$12*$CU70)+1-$CV$12))</f>
        <v>#REF!</v>
      </c>
      <c r="CX70" s="14" t="e">
        <f ca="1">IF(CV70=270,$CV$13*EXP($CW$13*$CU70)+1-$CV$13,IF(CV70=90,$CV$11*EXP($CW$11*$CU70)+1-$CV$11,$CV$12*EXP($CW$12*$CU70)+1-$CV$12))</f>
        <v>#REF!</v>
      </c>
      <c r="CY70" s="14" t="e">
        <f ca="1">CW70+1/2*(CX70-CW70)*(1-COS(2*($CJ70-$CV70)*$CW$8))</f>
        <v>#REF!</v>
      </c>
      <c r="CZ70" s="14" t="e">
        <f ca="1">IF(CV70=0,$CV$19*EXP($CW$19*$CU70)+1-$CV$19,IF(CV70=180,$CV$17*EXP($CW$17*$CU70)+1-$CV$17,$CV$18*EXP($CW$18*$CU70)+1-$CV$18))</f>
        <v>#REF!</v>
      </c>
      <c r="DA70" s="14" t="e">
        <f ca="1">IF(CV70=270,$CV$19*EXP($CW$19*$CU70)+1-$CV$19,IF(CV70=90,$CV$17*EXP($CW$17*$CU70)+1-$CV$17,$CV$18*EXP($CW$18*$CU70)+1-$CV$18))</f>
        <v>#REF!</v>
      </c>
      <c r="DB70" s="14" t="e">
        <f ca="1">CZ70+1/2*(DA70-CZ70)*(1-COS(2*($CJ70-$CV70)*$CW$8))</f>
        <v>#REF!</v>
      </c>
      <c r="DC70" s="14" t="e">
        <f ca="1">IF(OR(ISNUMBER(S70),ISNUMBER(T70)),CY70+1/2*(DB70-CY70)*(1-COS(2*CI70*$CW$8)),IF(ISNUMBER(A70),1,#N/A))</f>
        <v>#N/A</v>
      </c>
      <c r="DD70" s="14"/>
      <c r="DE70" s="14" t="e">
        <f ca="1">X70/(0.5*G70+Y70)</f>
        <v>#REF!</v>
      </c>
      <c r="DF70" s="14" t="e">
        <f ca="1">INT(MOD(CJ70,360)/90)*90</f>
        <v>#REF!</v>
      </c>
      <c r="DG70" s="14" t="e">
        <f ca="1">IF(DF70=0,$DF$13*EXP($DG$13*$DE70)+1-$DF$13,IF(DF70=180,$DF$11*EXP($DG$11*$DE70)+1-$DF$11,$DF$12*EXP($DG$12*$DE70)+1-$DF$12))</f>
        <v>#REF!</v>
      </c>
      <c r="DH70" s="14" t="e">
        <f ca="1">IF(DF70=270,$DF$13*EXP($DG$13*$DE70)+1-$DF$13,IF(DF70=90,$DF$11*EXP($DG$11*$DE70)+1-$DF$11,$DF$12*EXP($DG$12*$DE70)+1-$DF$12))</f>
        <v>#REF!</v>
      </c>
      <c r="DI70" s="14" t="e">
        <f ca="1">DG70+1/2*(DH70-DG70)*(1-COS(2*($CJ70-$DF70)*$DG$8))</f>
        <v>#REF!</v>
      </c>
      <c r="DJ70" s="14" t="e">
        <f ca="1">MIN(1,IF(DF70=0,$DF$19+(1-$DF$19)/(1+$DE70^2)^$DG$19,IF(DF70=180,$DF$17+(1-$DF$17)/(1+$DE70^2)^$DG$17,$DF$18+(1-$DF$18)/(1+$DE70^2)^$DG$18)))</f>
        <v>#REF!</v>
      </c>
      <c r="DK70" s="14" t="e">
        <f ca="1">IF(DF70=270,$DF$19+(1-$DF$19)/(1+$DE70^2)^$DG$19,IF(DF70=90,$DF$17+(1-$DF$17)/(1+$DE70^2)^$DG$17,$DF$18+(1-$DF$18)/(1+$DE70^2)^$DG$18))</f>
        <v>#REF!</v>
      </c>
      <c r="DL70" s="14" t="e">
        <f ca="1">DJ70+1/2*(DK70-DJ70)*(1-COS(2*($CJ70-$DF70)*$DG$8))</f>
        <v>#REF!</v>
      </c>
      <c r="DM70" s="14" t="e">
        <f ca="1">IF(OR(ISNUMBER(X70),ISNUMBER(Y70)),DI70+1/2*(DL70-DI70)*(1-COS(2*$CI70*$DG$8)),IF(ISNUMBER(A70),1,#N/A))</f>
        <v>#N/A</v>
      </c>
    </row>
    <row r="71" spans="1:117" s="1" customFormat="1">
      <c r="A71" s="33" t="e">
        <f ca="1">INDIRECT("Shading!"&amp;$DZ$24&amp;$EA$24+ROW(A71)-23)</f>
        <v>#REF!</v>
      </c>
      <c r="B71" s="34" t="e">
        <f ca="1">INDIRECT("Shading!"&amp;$DZ$25&amp;$EA$25+ROW(B71)-23)</f>
        <v>#REF!</v>
      </c>
      <c r="C71" s="33" t="e">
        <f ca="1">INDIRECT("Shading!"&amp;$DZ$26&amp;$EA$26+ROW(C71)-23)</f>
        <v>#REF!</v>
      </c>
      <c r="D71" s="33" t="e">
        <f ca="1">INDIRECT("Shading!"&amp;$DZ$27&amp;$EA$27+ROW(D71)-23)</f>
        <v>#REF!</v>
      </c>
      <c r="E71" s="32" t="e">
        <f ca="1">INDIRECT("Shading!"&amp;$DZ$28&amp;$EA$28+ROW(E71)-23)</f>
        <v>#REF!</v>
      </c>
      <c r="F71" s="31" t="e">
        <f ca="1">INDIRECT("Shading!"&amp;$DZ$29&amp;$EA$29+ROW(F71)-23)</f>
        <v>#REF!</v>
      </c>
      <c r="G71" s="31" t="e">
        <f ca="1">INDIRECT("Shading!"&amp;$DZ$30&amp;$EA$30+ROW(G71)-23)</f>
        <v>#REF!</v>
      </c>
      <c r="H71" s="30" t="e">
        <f ca="1">INDIRECT("Shading!"&amp;$DZ$31&amp;$EA$31+ROW(H71)-23)</f>
        <v>#REF!</v>
      </c>
      <c r="I71" s="23"/>
      <c r="J71" s="23"/>
      <c r="K71" s="24"/>
      <c r="L71" s="19"/>
      <c r="M71" s="19"/>
      <c r="N71" s="25">
        <f ca="1">IF(AND(ISNUMBER(I71),ISNUMBER(J71),ISNUMBER(K71),ISNUMBER(L71),ISNUMBER(INDIRECT("Shading!"&amp;$DZ$33&amp;$EA$33+ROW(N71)-23))),INDIRECT("Shading!"&amp;$DZ$33&amp;$EA$33+ROW(N71)-23),1)</f>
        <v>1</v>
      </c>
      <c r="O71" s="25">
        <f ca="1">IF(AND(ISNUMBER(I71),ISNUMBER(J71),ISNUMBER(K71),ISNUMBER(L71),ISNUMBER(INDIRECT("Shading!"&amp;$DZ$34&amp;$EA$34+ROW(N71)-23))),INDIRECT("Shading!"&amp;$DZ$34&amp;$EA$34+ROW(O71)-23),1)</f>
        <v>1</v>
      </c>
      <c r="P71" s="18">
        <f ca="1">IF(AND(ISNUMBER(I71),ISNUMBER(J71),ISNUMBER(K71),ISNUMBER(L71),ISNUMBER(N71)),1-(N71-BJ71)*(K71/IF(OR(E71="East",E71="West"),45,90)*(1-L71)/N71),1)</f>
        <v>1</v>
      </c>
      <c r="Q71" s="17">
        <f ca="1">IF(AND(ISNUMBER(I71),ISNUMBER(J71),ISNUMBER(K71),ISNUMBER(M71),ISNUMBER(O71)),1-(O71-CS71)*(K71/IF(OR(E71="East",E71="West"),45,90)*(1-M71)/O71),1)</f>
        <v>1</v>
      </c>
      <c r="R71" s="32" t="str">
        <f ca="1">IF(OR(P71&gt;1,Q71&gt;1),"Horizon shading ","")</f>
        <v/>
      </c>
      <c r="S71" s="29"/>
      <c r="T71" s="28"/>
      <c r="U71" s="39">
        <f>IF(AND(ISNUMBER(S71),ISNUMBER(T71)),1-0.5*(1-BT71),1)</f>
        <v>1</v>
      </c>
      <c r="V71" s="38">
        <f>IF(AND(ISNUMBER(S71),ISNUMBER(T71)),1-0.5*(1-DC71),1)</f>
        <v>1</v>
      </c>
      <c r="W71" s="215" t="str">
        <f>IF(OR(U71&gt;1,V71&gt;1),"Reveal shading ","")</f>
        <v/>
      </c>
      <c r="X71" s="23"/>
      <c r="Y71" s="23"/>
      <c r="Z71" s="19"/>
      <c r="AA71" s="19"/>
      <c r="AB71" s="25">
        <f ca="1">IF(AND(ISNUMBER(X71),ISNUMBER(Y71),ISNUMBER(Z71),ISNUMBER(INDIRECT("Shading!"&amp;$DZ$35&amp;$EA$35+ROW(N71)-23))),INDIRECT("Shading!"&amp;$DZ$35&amp;$EA$35+ROW(N71)-23),1)</f>
        <v>1</v>
      </c>
      <c r="AC71" s="25">
        <f ca="1">IF(AND(ISNUMBER(X71),ISNUMBER(Y71),ISNUMBER(AA71),ISNUMBER(INDIRECT("Shading!"&amp;$DZ$36&amp;$EA$36+ROW(N71)-23))),INDIRECT("Shading!"&amp;$DZ$36&amp;$EA$36+ROW(O71)-23),1)</f>
        <v>1</v>
      </c>
      <c r="AD71" s="18">
        <f ca="1">IF(AND(ISNUMBER(X71),ISNUMBER(Y71),ISNUMBER(Z71),ISNUMBER(AB71)),1-(AB71-CD71)/AB71*(1-Z71),1)</f>
        <v>1</v>
      </c>
      <c r="AE71" s="17">
        <f ca="1">IF(AND(ISNUMBER(X71),ISNUMBER(Y71),ISNUMBER(AA71),ISNUMBER(AC71)),1-(AC71-DM71)/AC71*(1-AA71),1)</f>
        <v>1</v>
      </c>
      <c r="AF71" s="215" t="str">
        <f ca="1">IF(OR(AD71&gt;1,AE71&gt;1),"Overhang shading ","")</f>
        <v/>
      </c>
      <c r="AG71" s="24"/>
      <c r="AH71" s="24"/>
      <c r="AI71" s="23"/>
      <c r="AJ71" s="37">
        <f>IF(AND(ISNUMBER($AI$19),ISNUMBER(AG71)),$F71*$AI$19/1000*$AG71,0)</f>
        <v>0</v>
      </c>
      <c r="AK71" s="36">
        <f>IF(AND(ISNUMBER($AI$19),ISNUMBER(AH71)),IF(ISNUMBER($AI71),$AI71,$G71)*$AI$19/1000*$AH71,0)</f>
        <v>0</v>
      </c>
      <c r="AL71" s="35">
        <f>IF(OR(AJ71&gt;0,AK71&gt;0),1-(AJ71+AK71)/H71*$AI$18,1)</f>
        <v>1</v>
      </c>
      <c r="AM71" s="215" t="str">
        <f>IF(AL71&gt;1,"Glazing bars/juliet balcony shading ","")</f>
        <v/>
      </c>
      <c r="AN71" s="19"/>
      <c r="AO71" s="19"/>
      <c r="AP71" s="18" t="str">
        <f ca="1">IF(OR(P71*U71*AD71*AL71*IF(ISNUMBER(AN71),AN71,1)&gt;=1,P71*U71*AD71*AL71*IF(ISNUMBER(AN71),AN71,1)=0),"",P71*U71*AD71*AL71*IF(ISNUMBER(AN71),AN71,1))</f>
        <v/>
      </c>
      <c r="AQ71" s="17" t="str">
        <f ca="1">IF(OR(Q71*V71*AE71*AL71*IF(ISNUMBER(AO71),AO71,1)&gt;=1,Q71*V71*AE71*AL71*IF(ISNUMBER(AO71),AO71,1)=0),"",Q71*V71*AE71*AL71*IF(ISNUMBER(AO71),AO71,1))</f>
        <v/>
      </c>
      <c r="AR71" s="16" t="str">
        <f ca="1">'Additional Shading 424'!$AP71</f>
        <v/>
      </c>
      <c r="AS71" s="16" t="str">
        <f ca="1">'Additional Shading 424'!$AQ71</f>
        <v/>
      </c>
      <c r="AZ71" s="15" t="e">
        <f ca="1">D71</f>
        <v>#REF!</v>
      </c>
      <c r="BA71" s="15" t="e">
        <f ca="1">C71</f>
        <v>#REF!</v>
      </c>
      <c r="BB71" s="14">
        <f>IF(AND(I71=0,J71=0),1,I71/J71)</f>
        <v>1</v>
      </c>
      <c r="BC71" s="14" t="e">
        <f ca="1">INT(MOD(BA71,360)/90)*90</f>
        <v>#REF!</v>
      </c>
      <c r="BD71" s="14" t="e">
        <f ca="1">IF(BC71=0,$BC$13+(1-$BC$13)/(1+$BB71^2)^$BD$13,IF(BC71=180,$BC$11+(1-$BC$11)/(1+$BB71^2)^$BD$11,$BC$12+(1-$BC$12)/(1+$BB71^2)^$BD$12))</f>
        <v>#REF!</v>
      </c>
      <c r="BE71" s="14" t="e">
        <f ca="1">IF(BC71=270,$BC$13+(1-$BC$13)/(1+$BB71^2)^$BD$13,IF(BC71=90,$BC$11+(1-$BC$11)/(1+$BB71^2)^$BD$11,$BC$12+(1-$BC$12)/(1+$BB71^2)^$BD$12))</f>
        <v>#REF!</v>
      </c>
      <c r="BF71" s="14" t="e">
        <f ca="1">BD71+1/2*(BE71-BD71)*(1-COS(2*($BA71-$BC71)*$BD$8))</f>
        <v>#REF!</v>
      </c>
      <c r="BG71" s="14" t="e">
        <f ca="1">IF(BC71=0,$BC$19*EXP($BD$19*$BB71)+1-$BC$19,IF(BC71=180,$BC$17+(1-$BC$17)/(1+$BB71^2)^$BD$17,$BC$18*EXP($BD$18*$BB71)+1-$BC$18))</f>
        <v>#REF!</v>
      </c>
      <c r="BH71" s="14" t="e">
        <f ca="1">IF(BC71=270,$BC$19*EXP($BD$19*$BB71)+1-$BC$19,IF(BC71=90,$BC$17+(1-$BC$17)/(1+$BB71^2)^$BD$17,$BC$18*EXP($BD$18*$BB71)+1-$BC$18))</f>
        <v>#REF!</v>
      </c>
      <c r="BI71" s="14" t="e">
        <f ca="1">BG71+1/2*(BH71-BG71)*(1-COS(2*($BA71-$BC71)*$BD$8))</f>
        <v>#REF!</v>
      </c>
      <c r="BJ71" s="14" t="e">
        <f ca="1">IF(OR(ISNUMBER(I71),ISNUMBER(J71)),MAX(BF71+1/2*(BI71-BF71)*(1-COS(2*$AZ71*$BD$8)),IF(SIN(RADIANS(D71))&lt;&gt;0,1-$I71/$G71/ABS(SIN(RADIANS(D71))),0)),IF(ISNUMBER(A71),1,#N/A))</f>
        <v>#N/A</v>
      </c>
      <c r="BK71" s="14"/>
      <c r="BL71" s="14" t="e">
        <f ca="1">S71/(0.5*F71+T71)</f>
        <v>#REF!</v>
      </c>
      <c r="BM71" s="14" t="e">
        <f ca="1">INT(MOD(BA71,360)/90)*90</f>
        <v>#REF!</v>
      </c>
      <c r="BN71" s="14" t="e">
        <f ca="1">IF(BM71=0,$BM$13*EXP($BN$13*$BL71)+1-$BM$13,IF(BM71=180,$BM$11*EXP($BN$11*$BL71)+1-$BM$11,$BM$12*EXP($BN$12*$BL71)+1-$BM$12))</f>
        <v>#REF!</v>
      </c>
      <c r="BO71" s="14" t="e">
        <f ca="1">IF(BM71=270,$BM$13*EXP($BN$13*$BL71)+1-$BM$13,IF(BM71=90,$BM$11*EXP($BN$11*$BL71)+1-$BM$11,$BM$12*EXP($BN$12*$BL71)+1-$BM$12))</f>
        <v>#REF!</v>
      </c>
      <c r="BP71" s="14" t="e">
        <f ca="1">BN71+1/2*(BO71-BN71)*(1-COS(2*($C71-$BM71)*$BN$8))</f>
        <v>#REF!</v>
      </c>
      <c r="BQ71" s="14" t="e">
        <f ca="1">IF(BM71=0,$BM$19*EXP($BN$19*$BL71)+1-$BM$19,IF(BM71=180,$BM$17*EXP($BN$17*$BL71)+1-$BM$17,$BM$18*EXP($BN$18*$BL71)+1-$BM$18))</f>
        <v>#REF!</v>
      </c>
      <c r="BR71" s="14" t="e">
        <f ca="1">IF(BM71=270,$BM$19*EXP($BN$19*$BL71)+1-$BM$19,IF(BM71=90,$BM$17*EXP($BN$17*$BL71)+1-$BM$17,$BM$18*EXP($BN$18*$BL71)+1-$BM$18))</f>
        <v>#REF!</v>
      </c>
      <c r="BS71" s="14" t="e">
        <f ca="1">BQ71+1/2*(BR71-BQ71)*(1-COS(2*($C71-$BM71)*$BN$8))</f>
        <v>#REF!</v>
      </c>
      <c r="BT71" s="14" t="e">
        <f ca="1">BP71+1/2*(BS71-BP71)*(1-COS(2*$AZ71*$BN$8))</f>
        <v>#REF!</v>
      </c>
      <c r="BU71" s="14"/>
      <c r="BV71" s="14" t="e">
        <f ca="1">X71/(0.5*G71+Y71)</f>
        <v>#REF!</v>
      </c>
      <c r="BW71" s="14" t="e">
        <f ca="1">INT(MOD(BA71,360)/90)*90</f>
        <v>#REF!</v>
      </c>
      <c r="BX71" s="14" t="e">
        <f ca="1">IF(BW71=0,$BW$13*EXP($BX$13*$BV71)+1-$BW$13,IF(BW71=180,$BW$11*EXP($BX$11*$BV71)+1-$BW$11,$BW$12*EXP($BX$12*$BV71)+1-$BW$12))</f>
        <v>#REF!</v>
      </c>
      <c r="BY71" s="14" t="e">
        <f ca="1">IF(BW71=270,$BW$13*EXP($BX$13*$BV71)+1-$BW$13,IF(BW71=90,$BW$11*EXP($BX$11*$BV71)+1-$BW$11,$BW$12*EXP($BX$12*$BV71)+1-$BW$12))</f>
        <v>#REF!</v>
      </c>
      <c r="BZ71" s="14" t="e">
        <f ca="1">BX71+1/2*(BY71-BX71)*(1-COS(2*($BA71-$BW71)*$BX$8))</f>
        <v>#REF!</v>
      </c>
      <c r="CA71" s="14" t="e">
        <f ca="1">MIN(1,IF(BW71=0,$BW$19*EXP($BX$19*$BV71)+1-$BW$19,IF(BW71=180,$BW$17*EXP($BX$17*$BV71)+1-$BW$17,$BW$18*EXP($BX$18*$BV71)+1-$BW$18)))</f>
        <v>#REF!</v>
      </c>
      <c r="CB71" s="14" t="e">
        <f ca="1">IF(BW71=270,$BW$19*EXP($BX$19*$BV71)+1-$BW$19,IF(BW71=90,$BW$17*EXP($BX$17*$BV71)+1-$BW$17,$BW$18*EXP($BX$18*$BV71)+1-$BW$18))</f>
        <v>#REF!</v>
      </c>
      <c r="CC71" s="14" t="e">
        <f ca="1">CA71+1/2*(CB71-CA71)*(1-COS(2*($BA71-$BW71)*$BX$8))</f>
        <v>#REF!</v>
      </c>
      <c r="CD71" s="14" t="e">
        <f ca="1">BZ71+1/2*(CC71-BZ71)*(1-COS(2*$AZ71*$BX$8))</f>
        <v>#REF!</v>
      </c>
      <c r="CI71" s="15" t="e">
        <f ca="1">D71</f>
        <v>#REF!</v>
      </c>
      <c r="CJ71" s="15" t="e">
        <f ca="1">C71</f>
        <v>#REF!</v>
      </c>
      <c r="CK71" s="14">
        <f>IF(AND(I71=0,J71=0),1,I71/J71)</f>
        <v>1</v>
      </c>
      <c r="CL71" s="14" t="e">
        <f ca="1">INT(MOD(CJ71,360)/90)*90</f>
        <v>#REF!</v>
      </c>
      <c r="CM71" s="14" t="e">
        <f ca="1">IF(CL71=0,$CL$13*EXP($CM$13*$CK71)+1-$CL$13,IF(CL71=180,$CL$11*EXP($CM$11*$CK71)+1-$CL$11,$CL$12*EXP($CM$12*$CK71)+1-$CL$12))</f>
        <v>#REF!</v>
      </c>
      <c r="CN71" s="14" t="e">
        <f ca="1">IF(CL71=270,$CL$13*EXP($CM$13*$CK71)+1-$CL$13,IF(CL71=90,$CL$11*EXP($CM$11*$CK71)+1-$CL$11,$CL$12*EXP($CM$12*$CK71)+1-$CL$12))</f>
        <v>#REF!</v>
      </c>
      <c r="CO71" s="14" t="e">
        <f ca="1">CM71+1/2*(CN71-CM71)*(1-COS(2*($CJ71-$CL71)*$CM$8))</f>
        <v>#REF!</v>
      </c>
      <c r="CP71" s="14" t="e">
        <f ca="1">IF(CL71=0,$CL$19*EXP($CM$19*$CK71)+1-$CL$19,IF(CL71=180,$CL$17*EXP($CM$17*$CK71)+1-$CL$17,$CL$18*EXP($CM$18*$CK71)+1-$CL$18))</f>
        <v>#REF!</v>
      </c>
      <c r="CQ71" s="14" t="e">
        <f ca="1">IF(CL71=270,$CL$19*EXP($CM$19*$CK71)+1-$CL$19,IF(CL71=90,$CL$17*EXP($CM$17*$CK71)+1-$CL$17,$CL$18*EXP($CM$18*$CK71)+1-$CL$18))</f>
        <v>#REF!</v>
      </c>
      <c r="CR71" s="14" t="e">
        <f ca="1">CP71+1/2*(CQ71-CP71)*(1-COS(2*($CJ71-$CL71)*$CM$8))</f>
        <v>#REF!</v>
      </c>
      <c r="CS71" s="14" t="e">
        <f ca="1">IF(OR(ISNUMBER(I71),ISNUMBER(J71)),MAX(CO71+1/2*(CR71-CO71)*(1-COS(2*$CI71*$CM$8)),IF(SIN(RADIANS(D71))&lt;&gt;0,1-$I71/$G71/ABS(SIN(RADIANS(D71))),0)),IF(ISNUMBER(A71),1,#N/A))</f>
        <v>#N/A</v>
      </c>
      <c r="CT71" s="14"/>
      <c r="CU71" s="14" t="e">
        <f ca="1">S71/(0.5*F71+T71)</f>
        <v>#REF!</v>
      </c>
      <c r="CV71" s="14" t="e">
        <f ca="1">INT(MOD(BA71,360)/90)*90</f>
        <v>#REF!</v>
      </c>
      <c r="CW71" s="14" t="e">
        <f ca="1">IF(CV71=0,$CV$13*EXP($CW$13*$CU71)+1-$CV$13,IF(CV71=180,$CV$11*EXP($CW$11*$CU71)+1-$CV$11,$CV$12*EXP($CW$12*$CU71)+1-$CV$12))</f>
        <v>#REF!</v>
      </c>
      <c r="CX71" s="14" t="e">
        <f ca="1">IF(CV71=270,$CV$13*EXP($CW$13*$CU71)+1-$CV$13,IF(CV71=90,$CV$11*EXP($CW$11*$CU71)+1-$CV$11,$CV$12*EXP($CW$12*$CU71)+1-$CV$12))</f>
        <v>#REF!</v>
      </c>
      <c r="CY71" s="14" t="e">
        <f ca="1">CW71+1/2*(CX71-CW71)*(1-COS(2*($CJ71-$CV71)*$CW$8))</f>
        <v>#REF!</v>
      </c>
      <c r="CZ71" s="14" t="e">
        <f ca="1">IF(CV71=0,$CV$19*EXP($CW$19*$CU71)+1-$CV$19,IF(CV71=180,$CV$17*EXP($CW$17*$CU71)+1-$CV$17,$CV$18*EXP($CW$18*$CU71)+1-$CV$18))</f>
        <v>#REF!</v>
      </c>
      <c r="DA71" s="14" t="e">
        <f ca="1">IF(CV71=270,$CV$19*EXP($CW$19*$CU71)+1-$CV$19,IF(CV71=90,$CV$17*EXP($CW$17*$CU71)+1-$CV$17,$CV$18*EXP($CW$18*$CU71)+1-$CV$18))</f>
        <v>#REF!</v>
      </c>
      <c r="DB71" s="14" t="e">
        <f ca="1">CZ71+1/2*(DA71-CZ71)*(1-COS(2*($CJ71-$CV71)*$CW$8))</f>
        <v>#REF!</v>
      </c>
      <c r="DC71" s="14" t="e">
        <f ca="1">IF(OR(ISNUMBER(S71),ISNUMBER(T71)),CY71+1/2*(DB71-CY71)*(1-COS(2*CI71*$CW$8)),IF(ISNUMBER(A71),1,#N/A))</f>
        <v>#N/A</v>
      </c>
      <c r="DD71" s="14"/>
      <c r="DE71" s="14" t="e">
        <f ca="1">X71/(0.5*G71+Y71)</f>
        <v>#REF!</v>
      </c>
      <c r="DF71" s="14" t="e">
        <f ca="1">INT(MOD(CJ71,360)/90)*90</f>
        <v>#REF!</v>
      </c>
      <c r="DG71" s="14" t="e">
        <f ca="1">IF(DF71=0,$DF$13*EXP($DG$13*$DE71)+1-$DF$13,IF(DF71=180,$DF$11*EXP($DG$11*$DE71)+1-$DF$11,$DF$12*EXP($DG$12*$DE71)+1-$DF$12))</f>
        <v>#REF!</v>
      </c>
      <c r="DH71" s="14" t="e">
        <f ca="1">IF(DF71=270,$DF$13*EXP($DG$13*$DE71)+1-$DF$13,IF(DF71=90,$DF$11*EXP($DG$11*$DE71)+1-$DF$11,$DF$12*EXP($DG$12*$DE71)+1-$DF$12))</f>
        <v>#REF!</v>
      </c>
      <c r="DI71" s="14" t="e">
        <f ca="1">DG71+1/2*(DH71-DG71)*(1-COS(2*($CJ71-$DF71)*$DG$8))</f>
        <v>#REF!</v>
      </c>
      <c r="DJ71" s="14" t="e">
        <f ca="1">MIN(1,IF(DF71=0,$DF$19+(1-$DF$19)/(1+$DE71^2)^$DG$19,IF(DF71=180,$DF$17+(1-$DF$17)/(1+$DE71^2)^$DG$17,$DF$18+(1-$DF$18)/(1+$DE71^2)^$DG$18)))</f>
        <v>#REF!</v>
      </c>
      <c r="DK71" s="14" t="e">
        <f ca="1">IF(DF71=270,$DF$19+(1-$DF$19)/(1+$DE71^2)^$DG$19,IF(DF71=90,$DF$17+(1-$DF$17)/(1+$DE71^2)^$DG$17,$DF$18+(1-$DF$18)/(1+$DE71^2)^$DG$18))</f>
        <v>#REF!</v>
      </c>
      <c r="DL71" s="14" t="e">
        <f ca="1">DJ71+1/2*(DK71-DJ71)*(1-COS(2*($CJ71-$DF71)*$DG$8))</f>
        <v>#REF!</v>
      </c>
      <c r="DM71" s="14" t="e">
        <f ca="1">IF(OR(ISNUMBER(X71),ISNUMBER(Y71)),DI71+1/2*(DL71-DI71)*(1-COS(2*$CI71*$DG$8)),IF(ISNUMBER(A71),1,#N/A))</f>
        <v>#N/A</v>
      </c>
    </row>
    <row r="72" spans="1:117" s="1" customFormat="1">
      <c r="A72" s="33" t="e">
        <f ca="1">INDIRECT("Shading!"&amp;$DZ$24&amp;$EA$24+ROW(A72)-23)</f>
        <v>#REF!</v>
      </c>
      <c r="B72" s="34" t="e">
        <f ca="1">INDIRECT("Shading!"&amp;$DZ$25&amp;$EA$25+ROW(B72)-23)</f>
        <v>#REF!</v>
      </c>
      <c r="C72" s="33" t="e">
        <f ca="1">INDIRECT("Shading!"&amp;$DZ$26&amp;$EA$26+ROW(C72)-23)</f>
        <v>#REF!</v>
      </c>
      <c r="D72" s="33" t="e">
        <f ca="1">INDIRECT("Shading!"&amp;$DZ$27&amp;$EA$27+ROW(D72)-23)</f>
        <v>#REF!</v>
      </c>
      <c r="E72" s="32" t="e">
        <f ca="1">INDIRECT("Shading!"&amp;$DZ$28&amp;$EA$28+ROW(E72)-23)</f>
        <v>#REF!</v>
      </c>
      <c r="F72" s="31" t="e">
        <f ca="1">INDIRECT("Shading!"&amp;$DZ$29&amp;$EA$29+ROW(F72)-23)</f>
        <v>#REF!</v>
      </c>
      <c r="G72" s="31" t="e">
        <f ca="1">INDIRECT("Shading!"&amp;$DZ$30&amp;$EA$30+ROW(G72)-23)</f>
        <v>#REF!</v>
      </c>
      <c r="H72" s="30" t="e">
        <f ca="1">INDIRECT("Shading!"&amp;$DZ$31&amp;$EA$31+ROW(H72)-23)</f>
        <v>#REF!</v>
      </c>
      <c r="I72" s="23"/>
      <c r="J72" s="23"/>
      <c r="K72" s="24"/>
      <c r="L72" s="19"/>
      <c r="M72" s="19"/>
      <c r="N72" s="25">
        <f ca="1">IF(AND(ISNUMBER(I72),ISNUMBER(J72),ISNUMBER(K72),ISNUMBER(L72),ISNUMBER(INDIRECT("Shading!"&amp;$DZ$33&amp;$EA$33+ROW(N72)-23))),INDIRECT("Shading!"&amp;$DZ$33&amp;$EA$33+ROW(N72)-23),1)</f>
        <v>1</v>
      </c>
      <c r="O72" s="25">
        <f ca="1">IF(AND(ISNUMBER(I72),ISNUMBER(J72),ISNUMBER(K72),ISNUMBER(L72),ISNUMBER(INDIRECT("Shading!"&amp;$DZ$34&amp;$EA$34+ROW(N72)-23))),INDIRECT("Shading!"&amp;$DZ$34&amp;$EA$34+ROW(O72)-23),1)</f>
        <v>1</v>
      </c>
      <c r="P72" s="18">
        <f ca="1">IF(AND(ISNUMBER(I72),ISNUMBER(J72),ISNUMBER(K72),ISNUMBER(L72),ISNUMBER(N72)),1-(N72-BJ72)*(K72/IF(OR(E72="East",E72="West"),45,90)*(1-L72)/N72),1)</f>
        <v>1</v>
      </c>
      <c r="Q72" s="17">
        <f ca="1">IF(AND(ISNUMBER(I72),ISNUMBER(J72),ISNUMBER(K72),ISNUMBER(M72),ISNUMBER(O72)),1-(O72-CS72)*(K72/IF(OR(E72="East",E72="West"),45,90)*(1-M72)/O72),1)</f>
        <v>1</v>
      </c>
      <c r="R72" s="32" t="str">
        <f ca="1">IF(OR(P72&gt;1,Q72&gt;1),"Horizon shading ","")</f>
        <v/>
      </c>
      <c r="S72" s="29"/>
      <c r="T72" s="28"/>
      <c r="U72" s="39">
        <f>IF(AND(ISNUMBER(S72),ISNUMBER(T72)),1-0.5*(1-BT72),1)</f>
        <v>1</v>
      </c>
      <c r="V72" s="38">
        <f>IF(AND(ISNUMBER(S72),ISNUMBER(T72)),1-0.5*(1-DC72),1)</f>
        <v>1</v>
      </c>
      <c r="W72" s="215" t="str">
        <f>IF(OR(U72&gt;1,V72&gt;1),"Reveal shading ","")</f>
        <v/>
      </c>
      <c r="X72" s="23"/>
      <c r="Y72" s="23"/>
      <c r="Z72" s="19"/>
      <c r="AA72" s="19"/>
      <c r="AB72" s="25">
        <f ca="1">IF(AND(ISNUMBER(X72),ISNUMBER(Y72),ISNUMBER(Z72),ISNUMBER(INDIRECT("Shading!"&amp;$DZ$35&amp;$EA$35+ROW(N72)-23))),INDIRECT("Shading!"&amp;$DZ$35&amp;$EA$35+ROW(N72)-23),1)</f>
        <v>1</v>
      </c>
      <c r="AC72" s="25">
        <f ca="1">IF(AND(ISNUMBER(X72),ISNUMBER(Y72),ISNUMBER(AA72),ISNUMBER(INDIRECT("Shading!"&amp;$DZ$36&amp;$EA$36+ROW(N72)-23))),INDIRECT("Shading!"&amp;$DZ$36&amp;$EA$36+ROW(O72)-23),1)</f>
        <v>1</v>
      </c>
      <c r="AD72" s="18">
        <f ca="1">IF(AND(ISNUMBER(X72),ISNUMBER(Y72),ISNUMBER(Z72),ISNUMBER(AB72)),1-(AB72-CD72)/AB72*(1-Z72),1)</f>
        <v>1</v>
      </c>
      <c r="AE72" s="17">
        <f ca="1">IF(AND(ISNUMBER(X72),ISNUMBER(Y72),ISNUMBER(AA72),ISNUMBER(AC72)),1-(AC72-DM72)/AC72*(1-AA72),1)</f>
        <v>1</v>
      </c>
      <c r="AF72" s="215" t="str">
        <f ca="1">IF(OR(AD72&gt;1,AE72&gt;1),"Overhang shading ","")</f>
        <v/>
      </c>
      <c r="AG72" s="24"/>
      <c r="AH72" s="24"/>
      <c r="AI72" s="23"/>
      <c r="AJ72" s="37">
        <f>IF(AND(ISNUMBER($AI$19),ISNUMBER(AG72)),$F72*$AI$19/1000*$AG72,0)</f>
        <v>0</v>
      </c>
      <c r="AK72" s="36">
        <f>IF(AND(ISNUMBER($AI$19),ISNUMBER(AH72)),IF(ISNUMBER($AI72),$AI72,$G72)*$AI$19/1000*$AH72,0)</f>
        <v>0</v>
      </c>
      <c r="AL72" s="35">
        <f>IF(OR(AJ72&gt;0,AK72&gt;0),1-(AJ72+AK72)/H72*$AI$18,1)</f>
        <v>1</v>
      </c>
      <c r="AM72" s="215" t="str">
        <f>IF(AL72&gt;1,"Glazing bars/juliet balcony shading ","")</f>
        <v/>
      </c>
      <c r="AN72" s="19"/>
      <c r="AO72" s="19"/>
      <c r="AP72" s="18" t="str">
        <f ca="1">IF(OR(P72*U72*AD72*AL72*IF(ISNUMBER(AN72),AN72,1)&gt;=1,P72*U72*AD72*AL72*IF(ISNUMBER(AN72),AN72,1)=0),"",P72*U72*AD72*AL72*IF(ISNUMBER(AN72),AN72,1))</f>
        <v/>
      </c>
      <c r="AQ72" s="17" t="str">
        <f ca="1">IF(OR(Q72*V72*AE72*AL72*IF(ISNUMBER(AO72),AO72,1)&gt;=1,Q72*V72*AE72*AL72*IF(ISNUMBER(AO72),AO72,1)=0),"",Q72*V72*AE72*AL72*IF(ISNUMBER(AO72),AO72,1))</f>
        <v/>
      </c>
      <c r="AR72" s="16" t="str">
        <f ca="1">'Additional Shading 424'!$AP72</f>
        <v/>
      </c>
      <c r="AS72" s="16" t="str">
        <f ca="1">'Additional Shading 424'!$AQ72</f>
        <v/>
      </c>
      <c r="AZ72" s="15" t="e">
        <f ca="1">D72</f>
        <v>#REF!</v>
      </c>
      <c r="BA72" s="15" t="e">
        <f ca="1">C72</f>
        <v>#REF!</v>
      </c>
      <c r="BB72" s="14">
        <f>IF(AND(I72=0,J72=0),1,I72/J72)</f>
        <v>1</v>
      </c>
      <c r="BC72" s="14" t="e">
        <f ca="1">INT(MOD(BA72,360)/90)*90</f>
        <v>#REF!</v>
      </c>
      <c r="BD72" s="14" t="e">
        <f ca="1">IF(BC72=0,$BC$13+(1-$BC$13)/(1+$BB72^2)^$BD$13,IF(BC72=180,$BC$11+(1-$BC$11)/(1+$BB72^2)^$BD$11,$BC$12+(1-$BC$12)/(1+$BB72^2)^$BD$12))</f>
        <v>#REF!</v>
      </c>
      <c r="BE72" s="14" t="e">
        <f ca="1">IF(BC72=270,$BC$13+(1-$BC$13)/(1+$BB72^2)^$BD$13,IF(BC72=90,$BC$11+(1-$BC$11)/(1+$BB72^2)^$BD$11,$BC$12+(1-$BC$12)/(1+$BB72^2)^$BD$12))</f>
        <v>#REF!</v>
      </c>
      <c r="BF72" s="14" t="e">
        <f ca="1">BD72+1/2*(BE72-BD72)*(1-COS(2*($BA72-$BC72)*$BD$8))</f>
        <v>#REF!</v>
      </c>
      <c r="BG72" s="14" t="e">
        <f ca="1">IF(BC72=0,$BC$19*EXP($BD$19*$BB72)+1-$BC$19,IF(BC72=180,$BC$17+(1-$BC$17)/(1+$BB72^2)^$BD$17,$BC$18*EXP($BD$18*$BB72)+1-$BC$18))</f>
        <v>#REF!</v>
      </c>
      <c r="BH72" s="14" t="e">
        <f ca="1">IF(BC72=270,$BC$19*EXP($BD$19*$BB72)+1-$BC$19,IF(BC72=90,$BC$17+(1-$BC$17)/(1+$BB72^2)^$BD$17,$BC$18*EXP($BD$18*$BB72)+1-$BC$18))</f>
        <v>#REF!</v>
      </c>
      <c r="BI72" s="14" t="e">
        <f ca="1">BG72+1/2*(BH72-BG72)*(1-COS(2*($BA72-$BC72)*$BD$8))</f>
        <v>#REF!</v>
      </c>
      <c r="BJ72" s="14" t="e">
        <f ca="1">IF(OR(ISNUMBER(I72),ISNUMBER(J72)),MAX(BF72+1/2*(BI72-BF72)*(1-COS(2*$AZ72*$BD$8)),IF(SIN(RADIANS(D72))&lt;&gt;0,1-$I72/$G72/ABS(SIN(RADIANS(D72))),0)),IF(ISNUMBER(A72),1,#N/A))</f>
        <v>#N/A</v>
      </c>
      <c r="BK72" s="14"/>
      <c r="BL72" s="14" t="e">
        <f ca="1">S72/(0.5*F72+T72)</f>
        <v>#REF!</v>
      </c>
      <c r="BM72" s="14" t="e">
        <f ca="1">INT(MOD(BA72,360)/90)*90</f>
        <v>#REF!</v>
      </c>
      <c r="BN72" s="14" t="e">
        <f ca="1">IF(BM72=0,$BM$13*EXP($BN$13*$BL72)+1-$BM$13,IF(BM72=180,$BM$11*EXP($BN$11*$BL72)+1-$BM$11,$BM$12*EXP($BN$12*$BL72)+1-$BM$12))</f>
        <v>#REF!</v>
      </c>
      <c r="BO72" s="14" t="e">
        <f ca="1">IF(BM72=270,$BM$13*EXP($BN$13*$BL72)+1-$BM$13,IF(BM72=90,$BM$11*EXP($BN$11*$BL72)+1-$BM$11,$BM$12*EXP($BN$12*$BL72)+1-$BM$12))</f>
        <v>#REF!</v>
      </c>
      <c r="BP72" s="14" t="e">
        <f ca="1">BN72+1/2*(BO72-BN72)*(1-COS(2*($C72-$BM72)*$BN$8))</f>
        <v>#REF!</v>
      </c>
      <c r="BQ72" s="14" t="e">
        <f ca="1">IF(BM72=0,$BM$19*EXP($BN$19*$BL72)+1-$BM$19,IF(BM72=180,$BM$17*EXP($BN$17*$BL72)+1-$BM$17,$BM$18*EXP($BN$18*$BL72)+1-$BM$18))</f>
        <v>#REF!</v>
      </c>
      <c r="BR72" s="14" t="e">
        <f ca="1">IF(BM72=270,$BM$19*EXP($BN$19*$BL72)+1-$BM$19,IF(BM72=90,$BM$17*EXP($BN$17*$BL72)+1-$BM$17,$BM$18*EXP($BN$18*$BL72)+1-$BM$18))</f>
        <v>#REF!</v>
      </c>
      <c r="BS72" s="14" t="e">
        <f ca="1">BQ72+1/2*(BR72-BQ72)*(1-COS(2*($C72-$BM72)*$BN$8))</f>
        <v>#REF!</v>
      </c>
      <c r="BT72" s="14" t="e">
        <f ca="1">BP72+1/2*(BS72-BP72)*(1-COS(2*$AZ72*$BN$8))</f>
        <v>#REF!</v>
      </c>
      <c r="BU72" s="14"/>
      <c r="BV72" s="14" t="e">
        <f ca="1">X72/(0.5*G72+Y72)</f>
        <v>#REF!</v>
      </c>
      <c r="BW72" s="14" t="e">
        <f ca="1">INT(MOD(BA72,360)/90)*90</f>
        <v>#REF!</v>
      </c>
      <c r="BX72" s="14" t="e">
        <f ca="1">IF(BW72=0,$BW$13*EXP($BX$13*$BV72)+1-$BW$13,IF(BW72=180,$BW$11*EXP($BX$11*$BV72)+1-$BW$11,$BW$12*EXP($BX$12*$BV72)+1-$BW$12))</f>
        <v>#REF!</v>
      </c>
      <c r="BY72" s="14" t="e">
        <f ca="1">IF(BW72=270,$BW$13*EXP($BX$13*$BV72)+1-$BW$13,IF(BW72=90,$BW$11*EXP($BX$11*$BV72)+1-$BW$11,$BW$12*EXP($BX$12*$BV72)+1-$BW$12))</f>
        <v>#REF!</v>
      </c>
      <c r="BZ72" s="14" t="e">
        <f ca="1">BX72+1/2*(BY72-BX72)*(1-COS(2*($BA72-$BW72)*$BX$8))</f>
        <v>#REF!</v>
      </c>
      <c r="CA72" s="14" t="e">
        <f ca="1">MIN(1,IF(BW72=0,$BW$19*EXP($BX$19*$BV72)+1-$BW$19,IF(BW72=180,$BW$17*EXP($BX$17*$BV72)+1-$BW$17,$BW$18*EXP($BX$18*$BV72)+1-$BW$18)))</f>
        <v>#REF!</v>
      </c>
      <c r="CB72" s="14" t="e">
        <f ca="1">IF(BW72=270,$BW$19*EXP($BX$19*$BV72)+1-$BW$19,IF(BW72=90,$BW$17*EXP($BX$17*$BV72)+1-$BW$17,$BW$18*EXP($BX$18*$BV72)+1-$BW$18))</f>
        <v>#REF!</v>
      </c>
      <c r="CC72" s="14" t="e">
        <f ca="1">CA72+1/2*(CB72-CA72)*(1-COS(2*($BA72-$BW72)*$BX$8))</f>
        <v>#REF!</v>
      </c>
      <c r="CD72" s="14" t="e">
        <f ca="1">BZ72+1/2*(CC72-BZ72)*(1-COS(2*$AZ72*$BX$8))</f>
        <v>#REF!</v>
      </c>
      <c r="CI72" s="15" t="e">
        <f ca="1">D72</f>
        <v>#REF!</v>
      </c>
      <c r="CJ72" s="15" t="e">
        <f ca="1">C72</f>
        <v>#REF!</v>
      </c>
      <c r="CK72" s="14">
        <f>IF(AND(I72=0,J72=0),1,I72/J72)</f>
        <v>1</v>
      </c>
      <c r="CL72" s="14" t="e">
        <f ca="1">INT(MOD(CJ72,360)/90)*90</f>
        <v>#REF!</v>
      </c>
      <c r="CM72" s="14" t="e">
        <f ca="1">IF(CL72=0,$CL$13*EXP($CM$13*$CK72)+1-$CL$13,IF(CL72=180,$CL$11*EXP($CM$11*$CK72)+1-$CL$11,$CL$12*EXP($CM$12*$CK72)+1-$CL$12))</f>
        <v>#REF!</v>
      </c>
      <c r="CN72" s="14" t="e">
        <f ca="1">IF(CL72=270,$CL$13*EXP($CM$13*$CK72)+1-$CL$13,IF(CL72=90,$CL$11*EXP($CM$11*$CK72)+1-$CL$11,$CL$12*EXP($CM$12*$CK72)+1-$CL$12))</f>
        <v>#REF!</v>
      </c>
      <c r="CO72" s="14" t="e">
        <f ca="1">CM72+1/2*(CN72-CM72)*(1-COS(2*($CJ72-$CL72)*$CM$8))</f>
        <v>#REF!</v>
      </c>
      <c r="CP72" s="14" t="e">
        <f ca="1">IF(CL72=0,$CL$19*EXP($CM$19*$CK72)+1-$CL$19,IF(CL72=180,$CL$17*EXP($CM$17*$CK72)+1-$CL$17,$CL$18*EXP($CM$18*$CK72)+1-$CL$18))</f>
        <v>#REF!</v>
      </c>
      <c r="CQ72" s="14" t="e">
        <f ca="1">IF(CL72=270,$CL$19*EXP($CM$19*$CK72)+1-$CL$19,IF(CL72=90,$CL$17*EXP($CM$17*$CK72)+1-$CL$17,$CL$18*EXP($CM$18*$CK72)+1-$CL$18))</f>
        <v>#REF!</v>
      </c>
      <c r="CR72" s="14" t="e">
        <f ca="1">CP72+1/2*(CQ72-CP72)*(1-COS(2*($CJ72-$CL72)*$CM$8))</f>
        <v>#REF!</v>
      </c>
      <c r="CS72" s="14" t="e">
        <f ca="1">IF(OR(ISNUMBER(I72),ISNUMBER(J72)),MAX(CO72+1/2*(CR72-CO72)*(1-COS(2*$CI72*$CM$8)),IF(SIN(RADIANS(D72))&lt;&gt;0,1-$I72/$G72/ABS(SIN(RADIANS(D72))),0)),IF(ISNUMBER(A72),1,#N/A))</f>
        <v>#N/A</v>
      </c>
      <c r="CT72" s="14"/>
      <c r="CU72" s="14" t="e">
        <f ca="1">S72/(0.5*F72+T72)</f>
        <v>#REF!</v>
      </c>
      <c r="CV72" s="14" t="e">
        <f ca="1">INT(MOD(BA72,360)/90)*90</f>
        <v>#REF!</v>
      </c>
      <c r="CW72" s="14" t="e">
        <f ca="1">IF(CV72=0,$CV$13*EXP($CW$13*$CU72)+1-$CV$13,IF(CV72=180,$CV$11*EXP($CW$11*$CU72)+1-$CV$11,$CV$12*EXP($CW$12*$CU72)+1-$CV$12))</f>
        <v>#REF!</v>
      </c>
      <c r="CX72" s="14" t="e">
        <f ca="1">IF(CV72=270,$CV$13*EXP($CW$13*$CU72)+1-$CV$13,IF(CV72=90,$CV$11*EXP($CW$11*$CU72)+1-$CV$11,$CV$12*EXP($CW$12*$CU72)+1-$CV$12))</f>
        <v>#REF!</v>
      </c>
      <c r="CY72" s="14" t="e">
        <f ca="1">CW72+1/2*(CX72-CW72)*(1-COS(2*($CJ72-$CV72)*$CW$8))</f>
        <v>#REF!</v>
      </c>
      <c r="CZ72" s="14" t="e">
        <f ca="1">IF(CV72=0,$CV$19*EXP($CW$19*$CU72)+1-$CV$19,IF(CV72=180,$CV$17*EXP($CW$17*$CU72)+1-$CV$17,$CV$18*EXP($CW$18*$CU72)+1-$CV$18))</f>
        <v>#REF!</v>
      </c>
      <c r="DA72" s="14" t="e">
        <f ca="1">IF(CV72=270,$CV$19*EXP($CW$19*$CU72)+1-$CV$19,IF(CV72=90,$CV$17*EXP($CW$17*$CU72)+1-$CV$17,$CV$18*EXP($CW$18*$CU72)+1-$CV$18))</f>
        <v>#REF!</v>
      </c>
      <c r="DB72" s="14" t="e">
        <f ca="1">CZ72+1/2*(DA72-CZ72)*(1-COS(2*($CJ72-$CV72)*$CW$8))</f>
        <v>#REF!</v>
      </c>
      <c r="DC72" s="14" t="e">
        <f ca="1">IF(OR(ISNUMBER(S72),ISNUMBER(T72)),CY72+1/2*(DB72-CY72)*(1-COS(2*CI72*$CW$8)),IF(ISNUMBER(A72),1,#N/A))</f>
        <v>#N/A</v>
      </c>
      <c r="DD72" s="14"/>
      <c r="DE72" s="14" t="e">
        <f ca="1">X72/(0.5*G72+Y72)</f>
        <v>#REF!</v>
      </c>
      <c r="DF72" s="14" t="e">
        <f ca="1">INT(MOD(CJ72,360)/90)*90</f>
        <v>#REF!</v>
      </c>
      <c r="DG72" s="14" t="e">
        <f ca="1">IF(DF72=0,$DF$13*EXP($DG$13*$DE72)+1-$DF$13,IF(DF72=180,$DF$11*EXP($DG$11*$DE72)+1-$DF$11,$DF$12*EXP($DG$12*$DE72)+1-$DF$12))</f>
        <v>#REF!</v>
      </c>
      <c r="DH72" s="14" t="e">
        <f ca="1">IF(DF72=270,$DF$13*EXP($DG$13*$DE72)+1-$DF$13,IF(DF72=90,$DF$11*EXP($DG$11*$DE72)+1-$DF$11,$DF$12*EXP($DG$12*$DE72)+1-$DF$12))</f>
        <v>#REF!</v>
      </c>
      <c r="DI72" s="14" t="e">
        <f ca="1">DG72+1/2*(DH72-DG72)*(1-COS(2*($CJ72-$DF72)*$DG$8))</f>
        <v>#REF!</v>
      </c>
      <c r="DJ72" s="14" t="e">
        <f ca="1">MIN(1,IF(DF72=0,$DF$19+(1-$DF$19)/(1+$DE72^2)^$DG$19,IF(DF72=180,$DF$17+(1-$DF$17)/(1+$DE72^2)^$DG$17,$DF$18+(1-$DF$18)/(1+$DE72^2)^$DG$18)))</f>
        <v>#REF!</v>
      </c>
      <c r="DK72" s="14" t="e">
        <f ca="1">IF(DF72=270,$DF$19+(1-$DF$19)/(1+$DE72^2)^$DG$19,IF(DF72=90,$DF$17+(1-$DF$17)/(1+$DE72^2)^$DG$17,$DF$18+(1-$DF$18)/(1+$DE72^2)^$DG$18))</f>
        <v>#REF!</v>
      </c>
      <c r="DL72" s="14" t="e">
        <f ca="1">DJ72+1/2*(DK72-DJ72)*(1-COS(2*($CJ72-$DF72)*$DG$8))</f>
        <v>#REF!</v>
      </c>
      <c r="DM72" s="14" t="e">
        <f ca="1">IF(OR(ISNUMBER(X72),ISNUMBER(Y72)),DI72+1/2*(DL72-DI72)*(1-COS(2*$CI72*$DG$8)),IF(ISNUMBER(A72),1,#N/A))</f>
        <v>#N/A</v>
      </c>
    </row>
    <row r="73" spans="1:117" s="1" customFormat="1">
      <c r="A73" s="33" t="e">
        <f ca="1">INDIRECT("Shading!"&amp;$DZ$24&amp;$EA$24+ROW(A73)-23)</f>
        <v>#REF!</v>
      </c>
      <c r="B73" s="34" t="e">
        <f ca="1">INDIRECT("Shading!"&amp;$DZ$25&amp;$EA$25+ROW(B73)-23)</f>
        <v>#REF!</v>
      </c>
      <c r="C73" s="33" t="e">
        <f ca="1">INDIRECT("Shading!"&amp;$DZ$26&amp;$EA$26+ROW(C73)-23)</f>
        <v>#REF!</v>
      </c>
      <c r="D73" s="33" t="e">
        <f ca="1">INDIRECT("Shading!"&amp;$DZ$27&amp;$EA$27+ROW(D73)-23)</f>
        <v>#REF!</v>
      </c>
      <c r="E73" s="32" t="e">
        <f ca="1">INDIRECT("Shading!"&amp;$DZ$28&amp;$EA$28+ROW(E73)-23)</f>
        <v>#REF!</v>
      </c>
      <c r="F73" s="31" t="e">
        <f ca="1">INDIRECT("Shading!"&amp;$DZ$29&amp;$EA$29+ROW(F73)-23)</f>
        <v>#REF!</v>
      </c>
      <c r="G73" s="31" t="e">
        <f ca="1">INDIRECT("Shading!"&amp;$DZ$30&amp;$EA$30+ROW(G73)-23)</f>
        <v>#REF!</v>
      </c>
      <c r="H73" s="30" t="e">
        <f ca="1">INDIRECT("Shading!"&amp;$DZ$31&amp;$EA$31+ROW(H73)-23)</f>
        <v>#REF!</v>
      </c>
      <c r="I73" s="23"/>
      <c r="J73" s="23"/>
      <c r="K73" s="24"/>
      <c r="L73" s="19"/>
      <c r="M73" s="19"/>
      <c r="N73" s="25">
        <f ca="1">IF(AND(ISNUMBER(I73),ISNUMBER(J73),ISNUMBER(K73),ISNUMBER(L73),ISNUMBER(INDIRECT("Shading!"&amp;$DZ$33&amp;$EA$33+ROW(N73)-23))),INDIRECT("Shading!"&amp;$DZ$33&amp;$EA$33+ROW(N73)-23),1)</f>
        <v>1</v>
      </c>
      <c r="O73" s="25">
        <f ca="1">IF(AND(ISNUMBER(I73),ISNUMBER(J73),ISNUMBER(K73),ISNUMBER(L73),ISNUMBER(INDIRECT("Shading!"&amp;$DZ$34&amp;$EA$34+ROW(N73)-23))),INDIRECT("Shading!"&amp;$DZ$34&amp;$EA$34+ROW(O73)-23),1)</f>
        <v>1</v>
      </c>
      <c r="P73" s="18">
        <f ca="1">IF(AND(ISNUMBER(I73),ISNUMBER(J73),ISNUMBER(K73),ISNUMBER(L73),ISNUMBER(N73)),1-(N73-BJ73)*(K73/IF(OR(E73="East",E73="West"),45,90)*(1-L73)/N73),1)</f>
        <v>1</v>
      </c>
      <c r="Q73" s="17">
        <f ca="1">IF(AND(ISNUMBER(I73),ISNUMBER(J73),ISNUMBER(K73),ISNUMBER(M73),ISNUMBER(O73)),1-(O73-CS73)*(K73/IF(OR(E73="East",E73="West"),45,90)*(1-M73)/O73),1)</f>
        <v>1</v>
      </c>
      <c r="R73" s="32" t="str">
        <f ca="1">IF(OR(P73&gt;1,Q73&gt;1),"Horizon shading ","")</f>
        <v/>
      </c>
      <c r="S73" s="29"/>
      <c r="T73" s="28"/>
      <c r="U73" s="39">
        <f>IF(AND(ISNUMBER(S73),ISNUMBER(T73)),1-0.5*(1-BT73),1)</f>
        <v>1</v>
      </c>
      <c r="V73" s="38">
        <f>IF(AND(ISNUMBER(S73),ISNUMBER(T73)),1-0.5*(1-DC73),1)</f>
        <v>1</v>
      </c>
      <c r="W73" s="215" t="str">
        <f>IF(OR(U73&gt;1,V73&gt;1),"Reveal shading ","")</f>
        <v/>
      </c>
      <c r="X73" s="23"/>
      <c r="Y73" s="23"/>
      <c r="Z73" s="19"/>
      <c r="AA73" s="19"/>
      <c r="AB73" s="25">
        <f ca="1">IF(AND(ISNUMBER(X73),ISNUMBER(Y73),ISNUMBER(Z73),ISNUMBER(INDIRECT("Shading!"&amp;$DZ$35&amp;$EA$35+ROW(N73)-23))),INDIRECT("Shading!"&amp;$DZ$35&amp;$EA$35+ROW(N73)-23),1)</f>
        <v>1</v>
      </c>
      <c r="AC73" s="25">
        <f ca="1">IF(AND(ISNUMBER(X73),ISNUMBER(Y73),ISNUMBER(AA73),ISNUMBER(INDIRECT("Shading!"&amp;$DZ$36&amp;$EA$36+ROW(N73)-23))),INDIRECT("Shading!"&amp;$DZ$36&amp;$EA$36+ROW(O73)-23),1)</f>
        <v>1</v>
      </c>
      <c r="AD73" s="18">
        <f ca="1">IF(AND(ISNUMBER(X73),ISNUMBER(Y73),ISNUMBER(Z73),ISNUMBER(AB73)),1-(AB73-CD73)/AB73*(1-Z73),1)</f>
        <v>1</v>
      </c>
      <c r="AE73" s="17">
        <f ca="1">IF(AND(ISNUMBER(X73),ISNUMBER(Y73),ISNUMBER(AA73),ISNUMBER(AC73)),1-(AC73-DM73)/AC73*(1-AA73),1)</f>
        <v>1</v>
      </c>
      <c r="AF73" s="215" t="str">
        <f ca="1">IF(OR(AD73&gt;1,AE73&gt;1),"Overhang shading ","")</f>
        <v/>
      </c>
      <c r="AG73" s="24"/>
      <c r="AH73" s="24"/>
      <c r="AI73" s="23"/>
      <c r="AJ73" s="37">
        <f>IF(AND(ISNUMBER($AI$19),ISNUMBER(AG73)),$F73*$AI$19/1000*$AG73,0)</f>
        <v>0</v>
      </c>
      <c r="AK73" s="36">
        <f>IF(AND(ISNUMBER($AI$19),ISNUMBER(AH73)),IF(ISNUMBER($AI73),$AI73,$G73)*$AI$19/1000*$AH73,0)</f>
        <v>0</v>
      </c>
      <c r="AL73" s="35">
        <f>IF(OR(AJ73&gt;0,AK73&gt;0),1-(AJ73+AK73)/H73*$AI$18,1)</f>
        <v>1</v>
      </c>
      <c r="AM73" s="215" t="str">
        <f>IF(AL73&gt;1,"Glazing bars/juliet balcony shading ","")</f>
        <v/>
      </c>
      <c r="AN73" s="19"/>
      <c r="AO73" s="19"/>
      <c r="AP73" s="18" t="str">
        <f ca="1">IF(OR(P73*U73*AD73*AL73*IF(ISNUMBER(AN73),AN73,1)&gt;=1,P73*U73*AD73*AL73*IF(ISNUMBER(AN73),AN73,1)=0),"",P73*U73*AD73*AL73*IF(ISNUMBER(AN73),AN73,1))</f>
        <v/>
      </c>
      <c r="AQ73" s="17" t="str">
        <f ca="1">IF(OR(Q73*V73*AE73*AL73*IF(ISNUMBER(AO73),AO73,1)&gt;=1,Q73*V73*AE73*AL73*IF(ISNUMBER(AO73),AO73,1)=0),"",Q73*V73*AE73*AL73*IF(ISNUMBER(AO73),AO73,1))</f>
        <v/>
      </c>
      <c r="AR73" s="16" t="str">
        <f ca="1">'Additional Shading 424'!$AP73</f>
        <v/>
      </c>
      <c r="AS73" s="16" t="str">
        <f ca="1">'Additional Shading 424'!$AQ73</f>
        <v/>
      </c>
      <c r="AZ73" s="15" t="e">
        <f ca="1">D73</f>
        <v>#REF!</v>
      </c>
      <c r="BA73" s="15" t="e">
        <f ca="1">C73</f>
        <v>#REF!</v>
      </c>
      <c r="BB73" s="14">
        <f>IF(AND(I73=0,J73=0),1,I73/J73)</f>
        <v>1</v>
      </c>
      <c r="BC73" s="14" t="e">
        <f ca="1">INT(MOD(BA73,360)/90)*90</f>
        <v>#REF!</v>
      </c>
      <c r="BD73" s="14" t="e">
        <f ca="1">IF(BC73=0,$BC$13+(1-$BC$13)/(1+$BB73^2)^$BD$13,IF(BC73=180,$BC$11+(1-$BC$11)/(1+$BB73^2)^$BD$11,$BC$12+(1-$BC$12)/(1+$BB73^2)^$BD$12))</f>
        <v>#REF!</v>
      </c>
      <c r="BE73" s="14" t="e">
        <f ca="1">IF(BC73=270,$BC$13+(1-$BC$13)/(1+$BB73^2)^$BD$13,IF(BC73=90,$BC$11+(1-$BC$11)/(1+$BB73^2)^$BD$11,$BC$12+(1-$BC$12)/(1+$BB73^2)^$BD$12))</f>
        <v>#REF!</v>
      </c>
      <c r="BF73" s="14" t="e">
        <f ca="1">BD73+1/2*(BE73-BD73)*(1-COS(2*($BA73-$BC73)*$BD$8))</f>
        <v>#REF!</v>
      </c>
      <c r="BG73" s="14" t="e">
        <f ca="1">IF(BC73=0,$BC$19*EXP($BD$19*$BB73)+1-$BC$19,IF(BC73=180,$BC$17+(1-$BC$17)/(1+$BB73^2)^$BD$17,$BC$18*EXP($BD$18*$BB73)+1-$BC$18))</f>
        <v>#REF!</v>
      </c>
      <c r="BH73" s="14" t="e">
        <f ca="1">IF(BC73=270,$BC$19*EXP($BD$19*$BB73)+1-$BC$19,IF(BC73=90,$BC$17+(1-$BC$17)/(1+$BB73^2)^$BD$17,$BC$18*EXP($BD$18*$BB73)+1-$BC$18))</f>
        <v>#REF!</v>
      </c>
      <c r="BI73" s="14" t="e">
        <f ca="1">BG73+1/2*(BH73-BG73)*(1-COS(2*($BA73-$BC73)*$BD$8))</f>
        <v>#REF!</v>
      </c>
      <c r="BJ73" s="14" t="e">
        <f ca="1">IF(OR(ISNUMBER(I73),ISNUMBER(J73)),MAX(BF73+1/2*(BI73-BF73)*(1-COS(2*$AZ73*$BD$8)),IF(SIN(RADIANS(D73))&lt;&gt;0,1-$I73/$G73/ABS(SIN(RADIANS(D73))),0)),IF(ISNUMBER(A73),1,#N/A))</f>
        <v>#N/A</v>
      </c>
      <c r="BK73" s="14"/>
      <c r="BL73" s="14" t="e">
        <f ca="1">S73/(0.5*F73+T73)</f>
        <v>#REF!</v>
      </c>
      <c r="BM73" s="14" t="e">
        <f ca="1">INT(MOD(BA73,360)/90)*90</f>
        <v>#REF!</v>
      </c>
      <c r="BN73" s="14" t="e">
        <f ca="1">IF(BM73=0,$BM$13*EXP($BN$13*$BL73)+1-$BM$13,IF(BM73=180,$BM$11*EXP($BN$11*$BL73)+1-$BM$11,$BM$12*EXP($BN$12*$BL73)+1-$BM$12))</f>
        <v>#REF!</v>
      </c>
      <c r="BO73" s="14" t="e">
        <f ca="1">IF(BM73=270,$BM$13*EXP($BN$13*$BL73)+1-$BM$13,IF(BM73=90,$BM$11*EXP($BN$11*$BL73)+1-$BM$11,$BM$12*EXP($BN$12*$BL73)+1-$BM$12))</f>
        <v>#REF!</v>
      </c>
      <c r="BP73" s="14" t="e">
        <f ca="1">BN73+1/2*(BO73-BN73)*(1-COS(2*($C73-$BM73)*$BN$8))</f>
        <v>#REF!</v>
      </c>
      <c r="BQ73" s="14" t="e">
        <f ca="1">IF(BM73=0,$BM$19*EXP($BN$19*$BL73)+1-$BM$19,IF(BM73=180,$BM$17*EXP($BN$17*$BL73)+1-$BM$17,$BM$18*EXP($BN$18*$BL73)+1-$BM$18))</f>
        <v>#REF!</v>
      </c>
      <c r="BR73" s="14" t="e">
        <f ca="1">IF(BM73=270,$BM$19*EXP($BN$19*$BL73)+1-$BM$19,IF(BM73=90,$BM$17*EXP($BN$17*$BL73)+1-$BM$17,$BM$18*EXP($BN$18*$BL73)+1-$BM$18))</f>
        <v>#REF!</v>
      </c>
      <c r="BS73" s="14" t="e">
        <f ca="1">BQ73+1/2*(BR73-BQ73)*(1-COS(2*($C73-$BM73)*$BN$8))</f>
        <v>#REF!</v>
      </c>
      <c r="BT73" s="14" t="e">
        <f ca="1">BP73+1/2*(BS73-BP73)*(1-COS(2*$AZ73*$BN$8))</f>
        <v>#REF!</v>
      </c>
      <c r="BU73" s="14"/>
      <c r="BV73" s="14" t="e">
        <f ca="1">X73/(0.5*G73+Y73)</f>
        <v>#REF!</v>
      </c>
      <c r="BW73" s="14" t="e">
        <f ca="1">INT(MOD(BA73,360)/90)*90</f>
        <v>#REF!</v>
      </c>
      <c r="BX73" s="14" t="e">
        <f ca="1">IF(BW73=0,$BW$13*EXP($BX$13*$BV73)+1-$BW$13,IF(BW73=180,$BW$11*EXP($BX$11*$BV73)+1-$BW$11,$BW$12*EXP($BX$12*$BV73)+1-$BW$12))</f>
        <v>#REF!</v>
      </c>
      <c r="BY73" s="14" t="e">
        <f ca="1">IF(BW73=270,$BW$13*EXP($BX$13*$BV73)+1-$BW$13,IF(BW73=90,$BW$11*EXP($BX$11*$BV73)+1-$BW$11,$BW$12*EXP($BX$12*$BV73)+1-$BW$12))</f>
        <v>#REF!</v>
      </c>
      <c r="BZ73" s="14" t="e">
        <f ca="1">BX73+1/2*(BY73-BX73)*(1-COS(2*($BA73-$BW73)*$BX$8))</f>
        <v>#REF!</v>
      </c>
      <c r="CA73" s="14" t="e">
        <f ca="1">MIN(1,IF(BW73=0,$BW$19*EXP($BX$19*$BV73)+1-$BW$19,IF(BW73=180,$BW$17*EXP($BX$17*$BV73)+1-$BW$17,$BW$18*EXP($BX$18*$BV73)+1-$BW$18)))</f>
        <v>#REF!</v>
      </c>
      <c r="CB73" s="14" t="e">
        <f ca="1">IF(BW73=270,$BW$19*EXP($BX$19*$BV73)+1-$BW$19,IF(BW73=90,$BW$17*EXP($BX$17*$BV73)+1-$BW$17,$BW$18*EXP($BX$18*$BV73)+1-$BW$18))</f>
        <v>#REF!</v>
      </c>
      <c r="CC73" s="14" t="e">
        <f ca="1">CA73+1/2*(CB73-CA73)*(1-COS(2*($BA73-$BW73)*$BX$8))</f>
        <v>#REF!</v>
      </c>
      <c r="CD73" s="14" t="e">
        <f ca="1">BZ73+1/2*(CC73-BZ73)*(1-COS(2*$AZ73*$BX$8))</f>
        <v>#REF!</v>
      </c>
      <c r="CI73" s="15" t="e">
        <f ca="1">D73</f>
        <v>#REF!</v>
      </c>
      <c r="CJ73" s="15" t="e">
        <f ca="1">C73</f>
        <v>#REF!</v>
      </c>
      <c r="CK73" s="14">
        <f>IF(AND(I73=0,J73=0),1,I73/J73)</f>
        <v>1</v>
      </c>
      <c r="CL73" s="14" t="e">
        <f ca="1">INT(MOD(CJ73,360)/90)*90</f>
        <v>#REF!</v>
      </c>
      <c r="CM73" s="14" t="e">
        <f ca="1">IF(CL73=0,$CL$13*EXP($CM$13*$CK73)+1-$CL$13,IF(CL73=180,$CL$11*EXP($CM$11*$CK73)+1-$CL$11,$CL$12*EXP($CM$12*$CK73)+1-$CL$12))</f>
        <v>#REF!</v>
      </c>
      <c r="CN73" s="14" t="e">
        <f ca="1">IF(CL73=270,$CL$13*EXP($CM$13*$CK73)+1-$CL$13,IF(CL73=90,$CL$11*EXP($CM$11*$CK73)+1-$CL$11,$CL$12*EXP($CM$12*$CK73)+1-$CL$12))</f>
        <v>#REF!</v>
      </c>
      <c r="CO73" s="14" t="e">
        <f ca="1">CM73+1/2*(CN73-CM73)*(1-COS(2*($CJ73-$CL73)*$CM$8))</f>
        <v>#REF!</v>
      </c>
      <c r="CP73" s="14" t="e">
        <f ca="1">IF(CL73=0,$CL$19*EXP($CM$19*$CK73)+1-$CL$19,IF(CL73=180,$CL$17*EXP($CM$17*$CK73)+1-$CL$17,$CL$18*EXP($CM$18*$CK73)+1-$CL$18))</f>
        <v>#REF!</v>
      </c>
      <c r="CQ73" s="14" t="e">
        <f ca="1">IF(CL73=270,$CL$19*EXP($CM$19*$CK73)+1-$CL$19,IF(CL73=90,$CL$17*EXP($CM$17*$CK73)+1-$CL$17,$CL$18*EXP($CM$18*$CK73)+1-$CL$18))</f>
        <v>#REF!</v>
      </c>
      <c r="CR73" s="14" t="e">
        <f ca="1">CP73+1/2*(CQ73-CP73)*(1-COS(2*($CJ73-$CL73)*$CM$8))</f>
        <v>#REF!</v>
      </c>
      <c r="CS73" s="14" t="e">
        <f ca="1">IF(OR(ISNUMBER(I73),ISNUMBER(J73)),MAX(CO73+1/2*(CR73-CO73)*(1-COS(2*$CI73*$CM$8)),IF(SIN(RADIANS(D73))&lt;&gt;0,1-$I73/$G73/ABS(SIN(RADIANS(D73))),0)),IF(ISNUMBER(A73),1,#N/A))</f>
        <v>#N/A</v>
      </c>
      <c r="CT73" s="14"/>
      <c r="CU73" s="14" t="e">
        <f ca="1">S73/(0.5*F73+T73)</f>
        <v>#REF!</v>
      </c>
      <c r="CV73" s="14" t="e">
        <f ca="1">INT(MOD(BA73,360)/90)*90</f>
        <v>#REF!</v>
      </c>
      <c r="CW73" s="14" t="e">
        <f ca="1">IF(CV73=0,$CV$13*EXP($CW$13*$CU73)+1-$CV$13,IF(CV73=180,$CV$11*EXP($CW$11*$CU73)+1-$CV$11,$CV$12*EXP($CW$12*$CU73)+1-$CV$12))</f>
        <v>#REF!</v>
      </c>
      <c r="CX73" s="14" t="e">
        <f ca="1">IF(CV73=270,$CV$13*EXP($CW$13*$CU73)+1-$CV$13,IF(CV73=90,$CV$11*EXP($CW$11*$CU73)+1-$CV$11,$CV$12*EXP($CW$12*$CU73)+1-$CV$12))</f>
        <v>#REF!</v>
      </c>
      <c r="CY73" s="14" t="e">
        <f ca="1">CW73+1/2*(CX73-CW73)*(1-COS(2*($CJ73-$CV73)*$CW$8))</f>
        <v>#REF!</v>
      </c>
      <c r="CZ73" s="14" t="e">
        <f ca="1">IF(CV73=0,$CV$19*EXP($CW$19*$CU73)+1-$CV$19,IF(CV73=180,$CV$17*EXP($CW$17*$CU73)+1-$CV$17,$CV$18*EXP($CW$18*$CU73)+1-$CV$18))</f>
        <v>#REF!</v>
      </c>
      <c r="DA73" s="14" t="e">
        <f ca="1">IF(CV73=270,$CV$19*EXP($CW$19*$CU73)+1-$CV$19,IF(CV73=90,$CV$17*EXP($CW$17*$CU73)+1-$CV$17,$CV$18*EXP($CW$18*$CU73)+1-$CV$18))</f>
        <v>#REF!</v>
      </c>
      <c r="DB73" s="14" t="e">
        <f ca="1">CZ73+1/2*(DA73-CZ73)*(1-COS(2*($CJ73-$CV73)*$CW$8))</f>
        <v>#REF!</v>
      </c>
      <c r="DC73" s="14" t="e">
        <f ca="1">IF(OR(ISNUMBER(S73),ISNUMBER(T73)),CY73+1/2*(DB73-CY73)*(1-COS(2*CI73*$CW$8)),IF(ISNUMBER(A73),1,#N/A))</f>
        <v>#N/A</v>
      </c>
      <c r="DD73" s="14"/>
      <c r="DE73" s="14" t="e">
        <f ca="1">X73/(0.5*G73+Y73)</f>
        <v>#REF!</v>
      </c>
      <c r="DF73" s="14" t="e">
        <f ca="1">INT(MOD(CJ73,360)/90)*90</f>
        <v>#REF!</v>
      </c>
      <c r="DG73" s="14" t="e">
        <f ca="1">IF(DF73=0,$DF$13*EXP($DG$13*$DE73)+1-$DF$13,IF(DF73=180,$DF$11*EXP($DG$11*$DE73)+1-$DF$11,$DF$12*EXP($DG$12*$DE73)+1-$DF$12))</f>
        <v>#REF!</v>
      </c>
      <c r="DH73" s="14" t="e">
        <f ca="1">IF(DF73=270,$DF$13*EXP($DG$13*$DE73)+1-$DF$13,IF(DF73=90,$DF$11*EXP($DG$11*$DE73)+1-$DF$11,$DF$12*EXP($DG$12*$DE73)+1-$DF$12))</f>
        <v>#REF!</v>
      </c>
      <c r="DI73" s="14" t="e">
        <f ca="1">DG73+1/2*(DH73-DG73)*(1-COS(2*($CJ73-$DF73)*$DG$8))</f>
        <v>#REF!</v>
      </c>
      <c r="DJ73" s="14" t="e">
        <f ca="1">MIN(1,IF(DF73=0,$DF$19+(1-$DF$19)/(1+$DE73^2)^$DG$19,IF(DF73=180,$DF$17+(1-$DF$17)/(1+$DE73^2)^$DG$17,$DF$18+(1-$DF$18)/(1+$DE73^2)^$DG$18)))</f>
        <v>#REF!</v>
      </c>
      <c r="DK73" s="14" t="e">
        <f ca="1">IF(DF73=270,$DF$19+(1-$DF$19)/(1+$DE73^2)^$DG$19,IF(DF73=90,$DF$17+(1-$DF$17)/(1+$DE73^2)^$DG$17,$DF$18+(1-$DF$18)/(1+$DE73^2)^$DG$18))</f>
        <v>#REF!</v>
      </c>
      <c r="DL73" s="14" t="e">
        <f ca="1">DJ73+1/2*(DK73-DJ73)*(1-COS(2*($CJ73-$DF73)*$DG$8))</f>
        <v>#REF!</v>
      </c>
      <c r="DM73" s="14" t="e">
        <f ca="1">IF(OR(ISNUMBER(X73),ISNUMBER(Y73)),DI73+1/2*(DL73-DI73)*(1-COS(2*$CI73*$DG$8)),IF(ISNUMBER(A73),1,#N/A))</f>
        <v>#N/A</v>
      </c>
    </row>
    <row r="74" spans="1:117" s="1" customFormat="1">
      <c r="A74" s="33" t="e">
        <f ca="1">INDIRECT("Shading!"&amp;$DZ$24&amp;$EA$24+ROW(A74)-23)</f>
        <v>#REF!</v>
      </c>
      <c r="B74" s="34" t="e">
        <f ca="1">INDIRECT("Shading!"&amp;$DZ$25&amp;$EA$25+ROW(B74)-23)</f>
        <v>#REF!</v>
      </c>
      <c r="C74" s="33" t="e">
        <f ca="1">INDIRECT("Shading!"&amp;$DZ$26&amp;$EA$26+ROW(C74)-23)</f>
        <v>#REF!</v>
      </c>
      <c r="D74" s="33" t="e">
        <f ca="1">INDIRECT("Shading!"&amp;$DZ$27&amp;$EA$27+ROW(D74)-23)</f>
        <v>#REF!</v>
      </c>
      <c r="E74" s="32" t="e">
        <f ca="1">INDIRECT("Shading!"&amp;$DZ$28&amp;$EA$28+ROW(E74)-23)</f>
        <v>#REF!</v>
      </c>
      <c r="F74" s="31" t="e">
        <f ca="1">INDIRECT("Shading!"&amp;$DZ$29&amp;$EA$29+ROW(F74)-23)</f>
        <v>#REF!</v>
      </c>
      <c r="G74" s="31" t="e">
        <f ca="1">INDIRECT("Shading!"&amp;$DZ$30&amp;$EA$30+ROW(G74)-23)</f>
        <v>#REF!</v>
      </c>
      <c r="H74" s="30" t="e">
        <f ca="1">INDIRECT("Shading!"&amp;$DZ$31&amp;$EA$31+ROW(H74)-23)</f>
        <v>#REF!</v>
      </c>
      <c r="I74" s="23"/>
      <c r="J74" s="23"/>
      <c r="K74" s="24"/>
      <c r="L74" s="19"/>
      <c r="M74" s="19"/>
      <c r="N74" s="25">
        <f ca="1">IF(AND(ISNUMBER(I74),ISNUMBER(J74),ISNUMBER(K74),ISNUMBER(L74),ISNUMBER(INDIRECT("Shading!"&amp;$DZ$33&amp;$EA$33+ROW(N74)-23))),INDIRECT("Shading!"&amp;$DZ$33&amp;$EA$33+ROW(N74)-23),1)</f>
        <v>1</v>
      </c>
      <c r="O74" s="25">
        <f ca="1">IF(AND(ISNUMBER(I74),ISNUMBER(J74),ISNUMBER(K74),ISNUMBER(L74),ISNUMBER(INDIRECT("Shading!"&amp;$DZ$34&amp;$EA$34+ROW(N74)-23))),INDIRECT("Shading!"&amp;$DZ$34&amp;$EA$34+ROW(O74)-23),1)</f>
        <v>1</v>
      </c>
      <c r="P74" s="18">
        <f ca="1">IF(AND(ISNUMBER(I74),ISNUMBER(J74),ISNUMBER(K74),ISNUMBER(L74),ISNUMBER(N74)),1-(N74-BJ74)*(K74/IF(OR(E74="East",E74="West"),45,90)*(1-L74)/N74),1)</f>
        <v>1</v>
      </c>
      <c r="Q74" s="17">
        <f ca="1">IF(AND(ISNUMBER(I74),ISNUMBER(J74),ISNUMBER(K74),ISNUMBER(M74),ISNUMBER(O74)),1-(O74-CS74)*(K74/IF(OR(E74="East",E74="West"),45,90)*(1-M74)/O74),1)</f>
        <v>1</v>
      </c>
      <c r="R74" s="32" t="str">
        <f ca="1">IF(OR(P74&gt;1,Q74&gt;1),"Horizon shading ","")</f>
        <v/>
      </c>
      <c r="S74" s="29"/>
      <c r="T74" s="28"/>
      <c r="U74" s="39">
        <f>IF(AND(ISNUMBER(S74),ISNUMBER(T74)),1-0.5*(1-BT74),1)</f>
        <v>1</v>
      </c>
      <c r="V74" s="38">
        <f>IF(AND(ISNUMBER(S74),ISNUMBER(T74)),1-0.5*(1-DC74),1)</f>
        <v>1</v>
      </c>
      <c r="W74" s="215" t="str">
        <f>IF(OR(U74&gt;1,V74&gt;1),"Reveal shading ","")</f>
        <v/>
      </c>
      <c r="X74" s="23"/>
      <c r="Y74" s="23"/>
      <c r="Z74" s="19"/>
      <c r="AA74" s="19"/>
      <c r="AB74" s="25">
        <f ca="1">IF(AND(ISNUMBER(X74),ISNUMBER(Y74),ISNUMBER(Z74),ISNUMBER(INDIRECT("Shading!"&amp;$DZ$35&amp;$EA$35+ROW(N74)-23))),INDIRECT("Shading!"&amp;$DZ$35&amp;$EA$35+ROW(N74)-23),1)</f>
        <v>1</v>
      </c>
      <c r="AC74" s="25">
        <f ca="1">IF(AND(ISNUMBER(X74),ISNUMBER(Y74),ISNUMBER(AA74),ISNUMBER(INDIRECT("Shading!"&amp;$DZ$36&amp;$EA$36+ROW(N74)-23))),INDIRECT("Shading!"&amp;$DZ$36&amp;$EA$36+ROW(O74)-23),1)</f>
        <v>1</v>
      </c>
      <c r="AD74" s="18">
        <f ca="1">IF(AND(ISNUMBER(X74),ISNUMBER(Y74),ISNUMBER(Z74),ISNUMBER(AB74)),1-(AB74-CD74)/AB74*(1-Z74),1)</f>
        <v>1</v>
      </c>
      <c r="AE74" s="17">
        <f ca="1">IF(AND(ISNUMBER(X74),ISNUMBER(Y74),ISNUMBER(AA74),ISNUMBER(AC74)),1-(AC74-DM74)/AC74*(1-AA74),1)</f>
        <v>1</v>
      </c>
      <c r="AF74" s="215" t="str">
        <f ca="1">IF(OR(AD74&gt;1,AE74&gt;1),"Overhang shading ","")</f>
        <v/>
      </c>
      <c r="AG74" s="24"/>
      <c r="AH74" s="24"/>
      <c r="AI74" s="23"/>
      <c r="AJ74" s="37">
        <f>IF(AND(ISNUMBER($AI$19),ISNUMBER(AG74)),$F74*$AI$19/1000*$AG74,0)</f>
        <v>0</v>
      </c>
      <c r="AK74" s="36">
        <f>IF(AND(ISNUMBER($AI$19),ISNUMBER(AH74)),IF(ISNUMBER($AI74),$AI74,$G74)*$AI$19/1000*$AH74,0)</f>
        <v>0</v>
      </c>
      <c r="AL74" s="35">
        <f>IF(OR(AJ74&gt;0,AK74&gt;0),1-(AJ74+AK74)/H74*$AI$18,1)</f>
        <v>1</v>
      </c>
      <c r="AM74" s="215" t="str">
        <f>IF(AL74&gt;1,"Glazing bars/juliet balcony shading ","")</f>
        <v/>
      </c>
      <c r="AN74" s="19"/>
      <c r="AO74" s="19"/>
      <c r="AP74" s="18" t="str">
        <f ca="1">IF(OR(P74*U74*AD74*AL74*IF(ISNUMBER(AN74),AN74,1)&gt;=1,P74*U74*AD74*AL74*IF(ISNUMBER(AN74),AN74,1)=0),"",P74*U74*AD74*AL74*IF(ISNUMBER(AN74),AN74,1))</f>
        <v/>
      </c>
      <c r="AQ74" s="17" t="str">
        <f ca="1">IF(OR(Q74*V74*AE74*AL74*IF(ISNUMBER(AO74),AO74,1)&gt;=1,Q74*V74*AE74*AL74*IF(ISNUMBER(AO74),AO74,1)=0),"",Q74*V74*AE74*AL74*IF(ISNUMBER(AO74),AO74,1))</f>
        <v/>
      </c>
      <c r="AR74" s="16" t="str">
        <f ca="1">'Additional Shading 424'!$AP74</f>
        <v/>
      </c>
      <c r="AS74" s="16" t="str">
        <f ca="1">'Additional Shading 424'!$AQ74</f>
        <v/>
      </c>
      <c r="AZ74" s="15" t="e">
        <f ca="1">D74</f>
        <v>#REF!</v>
      </c>
      <c r="BA74" s="15" t="e">
        <f ca="1">C74</f>
        <v>#REF!</v>
      </c>
      <c r="BB74" s="14">
        <f>IF(AND(I74=0,J74=0),1,I74/J74)</f>
        <v>1</v>
      </c>
      <c r="BC74" s="14" t="e">
        <f ca="1">INT(MOD(BA74,360)/90)*90</f>
        <v>#REF!</v>
      </c>
      <c r="BD74" s="14" t="e">
        <f ca="1">IF(BC74=0,$BC$13+(1-$BC$13)/(1+$BB74^2)^$BD$13,IF(BC74=180,$BC$11+(1-$BC$11)/(1+$BB74^2)^$BD$11,$BC$12+(1-$BC$12)/(1+$BB74^2)^$BD$12))</f>
        <v>#REF!</v>
      </c>
      <c r="BE74" s="14" t="e">
        <f ca="1">IF(BC74=270,$BC$13+(1-$BC$13)/(1+$BB74^2)^$BD$13,IF(BC74=90,$BC$11+(1-$BC$11)/(1+$BB74^2)^$BD$11,$BC$12+(1-$BC$12)/(1+$BB74^2)^$BD$12))</f>
        <v>#REF!</v>
      </c>
      <c r="BF74" s="14" t="e">
        <f ca="1">BD74+1/2*(BE74-BD74)*(1-COS(2*($BA74-$BC74)*$BD$8))</f>
        <v>#REF!</v>
      </c>
      <c r="BG74" s="14" t="e">
        <f ca="1">IF(BC74=0,$BC$19*EXP($BD$19*$BB74)+1-$BC$19,IF(BC74=180,$BC$17+(1-$BC$17)/(1+$BB74^2)^$BD$17,$BC$18*EXP($BD$18*$BB74)+1-$BC$18))</f>
        <v>#REF!</v>
      </c>
      <c r="BH74" s="14" t="e">
        <f ca="1">IF(BC74=270,$BC$19*EXP($BD$19*$BB74)+1-$BC$19,IF(BC74=90,$BC$17+(1-$BC$17)/(1+$BB74^2)^$BD$17,$BC$18*EXP($BD$18*$BB74)+1-$BC$18))</f>
        <v>#REF!</v>
      </c>
      <c r="BI74" s="14" t="e">
        <f ca="1">BG74+1/2*(BH74-BG74)*(1-COS(2*($BA74-$BC74)*$BD$8))</f>
        <v>#REF!</v>
      </c>
      <c r="BJ74" s="14" t="e">
        <f ca="1">IF(OR(ISNUMBER(I74),ISNUMBER(J74)),MAX(BF74+1/2*(BI74-BF74)*(1-COS(2*$AZ74*$BD$8)),IF(SIN(RADIANS(D74))&lt;&gt;0,1-$I74/$G74/ABS(SIN(RADIANS(D74))),0)),IF(ISNUMBER(A74),1,#N/A))</f>
        <v>#N/A</v>
      </c>
      <c r="BK74" s="14"/>
      <c r="BL74" s="14" t="e">
        <f ca="1">S74/(0.5*F74+T74)</f>
        <v>#REF!</v>
      </c>
      <c r="BM74" s="14" t="e">
        <f ca="1">INT(MOD(BA74,360)/90)*90</f>
        <v>#REF!</v>
      </c>
      <c r="BN74" s="14" t="e">
        <f ca="1">IF(BM74=0,$BM$13*EXP($BN$13*$BL74)+1-$BM$13,IF(BM74=180,$BM$11*EXP($BN$11*$BL74)+1-$BM$11,$BM$12*EXP($BN$12*$BL74)+1-$BM$12))</f>
        <v>#REF!</v>
      </c>
      <c r="BO74" s="14" t="e">
        <f ca="1">IF(BM74=270,$BM$13*EXP($BN$13*$BL74)+1-$BM$13,IF(BM74=90,$BM$11*EXP($BN$11*$BL74)+1-$BM$11,$BM$12*EXP($BN$12*$BL74)+1-$BM$12))</f>
        <v>#REF!</v>
      </c>
      <c r="BP74" s="14" t="e">
        <f ca="1">BN74+1/2*(BO74-BN74)*(1-COS(2*($C74-$BM74)*$BN$8))</f>
        <v>#REF!</v>
      </c>
      <c r="BQ74" s="14" t="e">
        <f ca="1">IF(BM74=0,$BM$19*EXP($BN$19*$BL74)+1-$BM$19,IF(BM74=180,$BM$17*EXP($BN$17*$BL74)+1-$BM$17,$BM$18*EXP($BN$18*$BL74)+1-$BM$18))</f>
        <v>#REF!</v>
      </c>
      <c r="BR74" s="14" t="e">
        <f ca="1">IF(BM74=270,$BM$19*EXP($BN$19*$BL74)+1-$BM$19,IF(BM74=90,$BM$17*EXP($BN$17*$BL74)+1-$BM$17,$BM$18*EXP($BN$18*$BL74)+1-$BM$18))</f>
        <v>#REF!</v>
      </c>
      <c r="BS74" s="14" t="e">
        <f ca="1">BQ74+1/2*(BR74-BQ74)*(1-COS(2*($C74-$BM74)*$BN$8))</f>
        <v>#REF!</v>
      </c>
      <c r="BT74" s="14" t="e">
        <f ca="1">BP74+1/2*(BS74-BP74)*(1-COS(2*$AZ74*$BN$8))</f>
        <v>#REF!</v>
      </c>
      <c r="BU74" s="14"/>
      <c r="BV74" s="14" t="e">
        <f ca="1">X74/(0.5*G74+Y74)</f>
        <v>#REF!</v>
      </c>
      <c r="BW74" s="14" t="e">
        <f ca="1">INT(MOD(BA74,360)/90)*90</f>
        <v>#REF!</v>
      </c>
      <c r="BX74" s="14" t="e">
        <f ca="1">IF(BW74=0,$BW$13*EXP($BX$13*$BV74)+1-$BW$13,IF(BW74=180,$BW$11*EXP($BX$11*$BV74)+1-$BW$11,$BW$12*EXP($BX$12*$BV74)+1-$BW$12))</f>
        <v>#REF!</v>
      </c>
      <c r="BY74" s="14" t="e">
        <f ca="1">IF(BW74=270,$BW$13*EXP($BX$13*$BV74)+1-$BW$13,IF(BW74=90,$BW$11*EXP($BX$11*$BV74)+1-$BW$11,$BW$12*EXP($BX$12*$BV74)+1-$BW$12))</f>
        <v>#REF!</v>
      </c>
      <c r="BZ74" s="14" t="e">
        <f ca="1">BX74+1/2*(BY74-BX74)*(1-COS(2*($BA74-$BW74)*$BX$8))</f>
        <v>#REF!</v>
      </c>
      <c r="CA74" s="14" t="e">
        <f ca="1">MIN(1,IF(BW74=0,$BW$19*EXP($BX$19*$BV74)+1-$BW$19,IF(BW74=180,$BW$17*EXP($BX$17*$BV74)+1-$BW$17,$BW$18*EXP($BX$18*$BV74)+1-$BW$18)))</f>
        <v>#REF!</v>
      </c>
      <c r="CB74" s="14" t="e">
        <f ca="1">IF(BW74=270,$BW$19*EXP($BX$19*$BV74)+1-$BW$19,IF(BW74=90,$BW$17*EXP($BX$17*$BV74)+1-$BW$17,$BW$18*EXP($BX$18*$BV74)+1-$BW$18))</f>
        <v>#REF!</v>
      </c>
      <c r="CC74" s="14" t="e">
        <f ca="1">CA74+1/2*(CB74-CA74)*(1-COS(2*($BA74-$BW74)*$BX$8))</f>
        <v>#REF!</v>
      </c>
      <c r="CD74" s="14" t="e">
        <f ca="1">BZ74+1/2*(CC74-BZ74)*(1-COS(2*$AZ74*$BX$8))</f>
        <v>#REF!</v>
      </c>
      <c r="CI74" s="15" t="e">
        <f ca="1">D74</f>
        <v>#REF!</v>
      </c>
      <c r="CJ74" s="15" t="e">
        <f ca="1">C74</f>
        <v>#REF!</v>
      </c>
      <c r="CK74" s="14">
        <f>IF(AND(I74=0,J74=0),1,I74/J74)</f>
        <v>1</v>
      </c>
      <c r="CL74" s="14" t="e">
        <f ca="1">INT(MOD(CJ74,360)/90)*90</f>
        <v>#REF!</v>
      </c>
      <c r="CM74" s="14" t="e">
        <f ca="1">IF(CL74=0,$CL$13*EXP($CM$13*$CK74)+1-$CL$13,IF(CL74=180,$CL$11*EXP($CM$11*$CK74)+1-$CL$11,$CL$12*EXP($CM$12*$CK74)+1-$CL$12))</f>
        <v>#REF!</v>
      </c>
      <c r="CN74" s="14" t="e">
        <f ca="1">IF(CL74=270,$CL$13*EXP($CM$13*$CK74)+1-$CL$13,IF(CL74=90,$CL$11*EXP($CM$11*$CK74)+1-$CL$11,$CL$12*EXP($CM$12*$CK74)+1-$CL$12))</f>
        <v>#REF!</v>
      </c>
      <c r="CO74" s="14" t="e">
        <f ca="1">CM74+1/2*(CN74-CM74)*(1-COS(2*($CJ74-$CL74)*$CM$8))</f>
        <v>#REF!</v>
      </c>
      <c r="CP74" s="14" t="e">
        <f ca="1">IF(CL74=0,$CL$19*EXP($CM$19*$CK74)+1-$CL$19,IF(CL74=180,$CL$17*EXP($CM$17*$CK74)+1-$CL$17,$CL$18*EXP($CM$18*$CK74)+1-$CL$18))</f>
        <v>#REF!</v>
      </c>
      <c r="CQ74" s="14" t="e">
        <f ca="1">IF(CL74=270,$CL$19*EXP($CM$19*$CK74)+1-$CL$19,IF(CL74=90,$CL$17*EXP($CM$17*$CK74)+1-$CL$17,$CL$18*EXP($CM$18*$CK74)+1-$CL$18))</f>
        <v>#REF!</v>
      </c>
      <c r="CR74" s="14" t="e">
        <f ca="1">CP74+1/2*(CQ74-CP74)*(1-COS(2*($CJ74-$CL74)*$CM$8))</f>
        <v>#REF!</v>
      </c>
      <c r="CS74" s="14" t="e">
        <f ca="1">IF(OR(ISNUMBER(I74),ISNUMBER(J74)),MAX(CO74+1/2*(CR74-CO74)*(1-COS(2*$CI74*$CM$8)),IF(SIN(RADIANS(D74))&lt;&gt;0,1-$I74/$G74/ABS(SIN(RADIANS(D74))),0)),IF(ISNUMBER(A74),1,#N/A))</f>
        <v>#N/A</v>
      </c>
      <c r="CT74" s="14"/>
      <c r="CU74" s="14" t="e">
        <f ca="1">S74/(0.5*F74+T74)</f>
        <v>#REF!</v>
      </c>
      <c r="CV74" s="14" t="e">
        <f ca="1">INT(MOD(BA74,360)/90)*90</f>
        <v>#REF!</v>
      </c>
      <c r="CW74" s="14" t="e">
        <f ca="1">IF(CV74=0,$CV$13*EXP($CW$13*$CU74)+1-$CV$13,IF(CV74=180,$CV$11*EXP($CW$11*$CU74)+1-$CV$11,$CV$12*EXP($CW$12*$CU74)+1-$CV$12))</f>
        <v>#REF!</v>
      </c>
      <c r="CX74" s="14" t="e">
        <f ca="1">IF(CV74=270,$CV$13*EXP($CW$13*$CU74)+1-$CV$13,IF(CV74=90,$CV$11*EXP($CW$11*$CU74)+1-$CV$11,$CV$12*EXP($CW$12*$CU74)+1-$CV$12))</f>
        <v>#REF!</v>
      </c>
      <c r="CY74" s="14" t="e">
        <f ca="1">CW74+1/2*(CX74-CW74)*(1-COS(2*($CJ74-$CV74)*$CW$8))</f>
        <v>#REF!</v>
      </c>
      <c r="CZ74" s="14" t="e">
        <f ca="1">IF(CV74=0,$CV$19*EXP($CW$19*$CU74)+1-$CV$19,IF(CV74=180,$CV$17*EXP($CW$17*$CU74)+1-$CV$17,$CV$18*EXP($CW$18*$CU74)+1-$CV$18))</f>
        <v>#REF!</v>
      </c>
      <c r="DA74" s="14" t="e">
        <f ca="1">IF(CV74=270,$CV$19*EXP($CW$19*$CU74)+1-$CV$19,IF(CV74=90,$CV$17*EXP($CW$17*$CU74)+1-$CV$17,$CV$18*EXP($CW$18*$CU74)+1-$CV$18))</f>
        <v>#REF!</v>
      </c>
      <c r="DB74" s="14" t="e">
        <f ca="1">CZ74+1/2*(DA74-CZ74)*(1-COS(2*($CJ74-$CV74)*$CW$8))</f>
        <v>#REF!</v>
      </c>
      <c r="DC74" s="14" t="e">
        <f ca="1">IF(OR(ISNUMBER(S74),ISNUMBER(T74)),CY74+1/2*(DB74-CY74)*(1-COS(2*CI74*$CW$8)),IF(ISNUMBER(A74),1,#N/A))</f>
        <v>#N/A</v>
      </c>
      <c r="DD74" s="14"/>
      <c r="DE74" s="14" t="e">
        <f ca="1">X74/(0.5*G74+Y74)</f>
        <v>#REF!</v>
      </c>
      <c r="DF74" s="14" t="e">
        <f ca="1">INT(MOD(CJ74,360)/90)*90</f>
        <v>#REF!</v>
      </c>
      <c r="DG74" s="14" t="e">
        <f ca="1">IF(DF74=0,$DF$13*EXP($DG$13*$DE74)+1-$DF$13,IF(DF74=180,$DF$11*EXP($DG$11*$DE74)+1-$DF$11,$DF$12*EXP($DG$12*$DE74)+1-$DF$12))</f>
        <v>#REF!</v>
      </c>
      <c r="DH74" s="14" t="e">
        <f ca="1">IF(DF74=270,$DF$13*EXP($DG$13*$DE74)+1-$DF$13,IF(DF74=90,$DF$11*EXP($DG$11*$DE74)+1-$DF$11,$DF$12*EXP($DG$12*$DE74)+1-$DF$12))</f>
        <v>#REF!</v>
      </c>
      <c r="DI74" s="14" t="e">
        <f ca="1">DG74+1/2*(DH74-DG74)*(1-COS(2*($CJ74-$DF74)*$DG$8))</f>
        <v>#REF!</v>
      </c>
      <c r="DJ74" s="14" t="e">
        <f ca="1">MIN(1,IF(DF74=0,$DF$19+(1-$DF$19)/(1+$DE74^2)^$DG$19,IF(DF74=180,$DF$17+(1-$DF$17)/(1+$DE74^2)^$DG$17,$DF$18+(1-$DF$18)/(1+$DE74^2)^$DG$18)))</f>
        <v>#REF!</v>
      </c>
      <c r="DK74" s="14" t="e">
        <f ca="1">IF(DF74=270,$DF$19+(1-$DF$19)/(1+$DE74^2)^$DG$19,IF(DF74=90,$DF$17+(1-$DF$17)/(1+$DE74^2)^$DG$17,$DF$18+(1-$DF$18)/(1+$DE74^2)^$DG$18))</f>
        <v>#REF!</v>
      </c>
      <c r="DL74" s="14" t="e">
        <f ca="1">DJ74+1/2*(DK74-DJ74)*(1-COS(2*($CJ74-$DF74)*$DG$8))</f>
        <v>#REF!</v>
      </c>
      <c r="DM74" s="14" t="e">
        <f ca="1">IF(OR(ISNUMBER(X74),ISNUMBER(Y74)),DI74+1/2*(DL74-DI74)*(1-COS(2*$CI74*$DG$8)),IF(ISNUMBER(A74),1,#N/A))</f>
        <v>#N/A</v>
      </c>
    </row>
    <row r="75" spans="1:117" s="1" customFormat="1">
      <c r="A75" s="33" t="e">
        <f ca="1">INDIRECT("Shading!"&amp;$DZ$24&amp;$EA$24+ROW(A75)-23)</f>
        <v>#REF!</v>
      </c>
      <c r="B75" s="34" t="e">
        <f ca="1">INDIRECT("Shading!"&amp;$DZ$25&amp;$EA$25+ROW(B75)-23)</f>
        <v>#REF!</v>
      </c>
      <c r="C75" s="33" t="e">
        <f ca="1">INDIRECT("Shading!"&amp;$DZ$26&amp;$EA$26+ROW(C75)-23)</f>
        <v>#REF!</v>
      </c>
      <c r="D75" s="33" t="e">
        <f ca="1">INDIRECT("Shading!"&amp;$DZ$27&amp;$EA$27+ROW(D75)-23)</f>
        <v>#REF!</v>
      </c>
      <c r="E75" s="32" t="e">
        <f ca="1">INDIRECT("Shading!"&amp;$DZ$28&amp;$EA$28+ROW(E75)-23)</f>
        <v>#REF!</v>
      </c>
      <c r="F75" s="31" t="e">
        <f ca="1">INDIRECT("Shading!"&amp;$DZ$29&amp;$EA$29+ROW(F75)-23)</f>
        <v>#REF!</v>
      </c>
      <c r="G75" s="31" t="e">
        <f ca="1">INDIRECT("Shading!"&amp;$DZ$30&amp;$EA$30+ROW(G75)-23)</f>
        <v>#REF!</v>
      </c>
      <c r="H75" s="30" t="e">
        <f ca="1">INDIRECT("Shading!"&amp;$DZ$31&amp;$EA$31+ROW(H75)-23)</f>
        <v>#REF!</v>
      </c>
      <c r="I75" s="23"/>
      <c r="J75" s="23"/>
      <c r="K75" s="24"/>
      <c r="L75" s="19"/>
      <c r="M75" s="19"/>
      <c r="N75" s="25">
        <f ca="1">IF(AND(ISNUMBER(I75),ISNUMBER(J75),ISNUMBER(K75),ISNUMBER(L75),ISNUMBER(INDIRECT("Shading!"&amp;$DZ$33&amp;$EA$33+ROW(N75)-23))),INDIRECT("Shading!"&amp;$DZ$33&amp;$EA$33+ROW(N75)-23),1)</f>
        <v>1</v>
      </c>
      <c r="O75" s="25">
        <f ca="1">IF(AND(ISNUMBER(I75),ISNUMBER(J75),ISNUMBER(K75),ISNUMBER(L75),ISNUMBER(INDIRECT("Shading!"&amp;$DZ$34&amp;$EA$34+ROW(N75)-23))),INDIRECT("Shading!"&amp;$DZ$34&amp;$EA$34+ROW(O75)-23),1)</f>
        <v>1</v>
      </c>
      <c r="P75" s="18">
        <f ca="1">IF(AND(ISNUMBER(I75),ISNUMBER(J75),ISNUMBER(K75),ISNUMBER(L75),ISNUMBER(N75)),1-(N75-BJ75)*(K75/IF(OR(E75="East",E75="West"),45,90)*(1-L75)/N75),1)</f>
        <v>1</v>
      </c>
      <c r="Q75" s="17">
        <f ca="1">IF(AND(ISNUMBER(I75),ISNUMBER(J75),ISNUMBER(K75),ISNUMBER(M75),ISNUMBER(O75)),1-(O75-CS75)*(K75/IF(OR(E75="East",E75="West"),45,90)*(1-M75)/O75),1)</f>
        <v>1</v>
      </c>
      <c r="R75" s="32" t="str">
        <f ca="1">IF(OR(P75&gt;1,Q75&gt;1),"Horizon shading ","")</f>
        <v/>
      </c>
      <c r="S75" s="29"/>
      <c r="T75" s="28"/>
      <c r="U75" s="39">
        <f>IF(AND(ISNUMBER(S75),ISNUMBER(T75)),1-0.5*(1-BT75),1)</f>
        <v>1</v>
      </c>
      <c r="V75" s="38">
        <f>IF(AND(ISNUMBER(S75),ISNUMBER(T75)),1-0.5*(1-DC75),1)</f>
        <v>1</v>
      </c>
      <c r="W75" s="215" t="str">
        <f>IF(OR(U75&gt;1,V75&gt;1),"Reveal shading ","")</f>
        <v/>
      </c>
      <c r="X75" s="23"/>
      <c r="Y75" s="23"/>
      <c r="Z75" s="19"/>
      <c r="AA75" s="19"/>
      <c r="AB75" s="25">
        <f ca="1">IF(AND(ISNUMBER(X75),ISNUMBER(Y75),ISNUMBER(Z75),ISNUMBER(INDIRECT("Shading!"&amp;$DZ$35&amp;$EA$35+ROW(N75)-23))),INDIRECT("Shading!"&amp;$DZ$35&amp;$EA$35+ROW(N75)-23),1)</f>
        <v>1</v>
      </c>
      <c r="AC75" s="25">
        <f ca="1">IF(AND(ISNUMBER(X75),ISNUMBER(Y75),ISNUMBER(AA75),ISNUMBER(INDIRECT("Shading!"&amp;$DZ$36&amp;$EA$36+ROW(N75)-23))),INDIRECT("Shading!"&amp;$DZ$36&amp;$EA$36+ROW(O75)-23),1)</f>
        <v>1</v>
      </c>
      <c r="AD75" s="18">
        <f ca="1">IF(AND(ISNUMBER(X75),ISNUMBER(Y75),ISNUMBER(Z75),ISNUMBER(AB75)),1-(AB75-CD75)/AB75*(1-Z75),1)</f>
        <v>1</v>
      </c>
      <c r="AE75" s="17">
        <f ca="1">IF(AND(ISNUMBER(X75),ISNUMBER(Y75),ISNUMBER(AA75),ISNUMBER(AC75)),1-(AC75-DM75)/AC75*(1-AA75),1)</f>
        <v>1</v>
      </c>
      <c r="AF75" s="215" t="str">
        <f ca="1">IF(OR(AD75&gt;1,AE75&gt;1),"Overhang shading ","")</f>
        <v/>
      </c>
      <c r="AG75" s="24"/>
      <c r="AH75" s="24"/>
      <c r="AI75" s="23"/>
      <c r="AJ75" s="37">
        <f>IF(AND(ISNUMBER($AI$19),ISNUMBER(AG75)),$F75*$AI$19/1000*$AG75,0)</f>
        <v>0</v>
      </c>
      <c r="AK75" s="36">
        <f>IF(AND(ISNUMBER($AI$19),ISNUMBER(AH75)),IF(ISNUMBER($AI75),$AI75,$G75)*$AI$19/1000*$AH75,0)</f>
        <v>0</v>
      </c>
      <c r="AL75" s="35">
        <f>IF(OR(AJ75&gt;0,AK75&gt;0),1-(AJ75+AK75)/H75*$AI$18,1)</f>
        <v>1</v>
      </c>
      <c r="AM75" s="215" t="str">
        <f>IF(AL75&gt;1,"Glazing bars/juliet balcony shading ","")</f>
        <v/>
      </c>
      <c r="AN75" s="19"/>
      <c r="AO75" s="19"/>
      <c r="AP75" s="18" t="str">
        <f ca="1">IF(OR(P75*U75*AD75*AL75*IF(ISNUMBER(AN75),AN75,1)&gt;=1,P75*U75*AD75*AL75*IF(ISNUMBER(AN75),AN75,1)=0),"",P75*U75*AD75*AL75*IF(ISNUMBER(AN75),AN75,1))</f>
        <v/>
      </c>
      <c r="AQ75" s="17" t="str">
        <f ca="1">IF(OR(Q75*V75*AE75*AL75*IF(ISNUMBER(AO75),AO75,1)&gt;=1,Q75*V75*AE75*AL75*IF(ISNUMBER(AO75),AO75,1)=0),"",Q75*V75*AE75*AL75*IF(ISNUMBER(AO75),AO75,1))</f>
        <v/>
      </c>
      <c r="AR75" s="16" t="str">
        <f ca="1">'Additional Shading 424'!$AP75</f>
        <v/>
      </c>
      <c r="AS75" s="16" t="str">
        <f ca="1">'Additional Shading 424'!$AQ75</f>
        <v/>
      </c>
      <c r="AZ75" s="15" t="e">
        <f ca="1">D75</f>
        <v>#REF!</v>
      </c>
      <c r="BA75" s="15" t="e">
        <f ca="1">C75</f>
        <v>#REF!</v>
      </c>
      <c r="BB75" s="14">
        <f>IF(AND(I75=0,J75=0),1,I75/J75)</f>
        <v>1</v>
      </c>
      <c r="BC75" s="14" t="e">
        <f ca="1">INT(MOD(BA75,360)/90)*90</f>
        <v>#REF!</v>
      </c>
      <c r="BD75" s="14" t="e">
        <f ca="1">IF(BC75=0,$BC$13+(1-$BC$13)/(1+$BB75^2)^$BD$13,IF(BC75=180,$BC$11+(1-$BC$11)/(1+$BB75^2)^$BD$11,$BC$12+(1-$BC$12)/(1+$BB75^2)^$BD$12))</f>
        <v>#REF!</v>
      </c>
      <c r="BE75" s="14" t="e">
        <f ca="1">IF(BC75=270,$BC$13+(1-$BC$13)/(1+$BB75^2)^$BD$13,IF(BC75=90,$BC$11+(1-$BC$11)/(1+$BB75^2)^$BD$11,$BC$12+(1-$BC$12)/(1+$BB75^2)^$BD$12))</f>
        <v>#REF!</v>
      </c>
      <c r="BF75" s="14" t="e">
        <f ca="1">BD75+1/2*(BE75-BD75)*(1-COS(2*($BA75-$BC75)*$BD$8))</f>
        <v>#REF!</v>
      </c>
      <c r="BG75" s="14" t="e">
        <f ca="1">IF(BC75=0,$BC$19*EXP($BD$19*$BB75)+1-$BC$19,IF(BC75=180,$BC$17+(1-$BC$17)/(1+$BB75^2)^$BD$17,$BC$18*EXP($BD$18*$BB75)+1-$BC$18))</f>
        <v>#REF!</v>
      </c>
      <c r="BH75" s="14" t="e">
        <f ca="1">IF(BC75=270,$BC$19*EXP($BD$19*$BB75)+1-$BC$19,IF(BC75=90,$BC$17+(1-$BC$17)/(1+$BB75^2)^$BD$17,$BC$18*EXP($BD$18*$BB75)+1-$BC$18))</f>
        <v>#REF!</v>
      </c>
      <c r="BI75" s="14" t="e">
        <f ca="1">BG75+1/2*(BH75-BG75)*(1-COS(2*($BA75-$BC75)*$BD$8))</f>
        <v>#REF!</v>
      </c>
      <c r="BJ75" s="14" t="e">
        <f ca="1">IF(OR(ISNUMBER(I75),ISNUMBER(J75)),MAX(BF75+1/2*(BI75-BF75)*(1-COS(2*$AZ75*$BD$8)),IF(SIN(RADIANS(D75))&lt;&gt;0,1-$I75/$G75/ABS(SIN(RADIANS(D75))),0)),IF(ISNUMBER(A75),1,#N/A))</f>
        <v>#N/A</v>
      </c>
      <c r="BK75" s="14"/>
      <c r="BL75" s="14" t="e">
        <f ca="1">S75/(0.5*F75+T75)</f>
        <v>#REF!</v>
      </c>
      <c r="BM75" s="14" t="e">
        <f ca="1">INT(MOD(BA75,360)/90)*90</f>
        <v>#REF!</v>
      </c>
      <c r="BN75" s="14" t="e">
        <f ca="1">IF(BM75=0,$BM$13*EXP($BN$13*$BL75)+1-$BM$13,IF(BM75=180,$BM$11*EXP($BN$11*$BL75)+1-$BM$11,$BM$12*EXP($BN$12*$BL75)+1-$BM$12))</f>
        <v>#REF!</v>
      </c>
      <c r="BO75" s="14" t="e">
        <f ca="1">IF(BM75=270,$BM$13*EXP($BN$13*$BL75)+1-$BM$13,IF(BM75=90,$BM$11*EXP($BN$11*$BL75)+1-$BM$11,$BM$12*EXP($BN$12*$BL75)+1-$BM$12))</f>
        <v>#REF!</v>
      </c>
      <c r="BP75" s="14" t="e">
        <f ca="1">BN75+1/2*(BO75-BN75)*(1-COS(2*($C75-$BM75)*$BN$8))</f>
        <v>#REF!</v>
      </c>
      <c r="BQ75" s="14" t="e">
        <f ca="1">IF(BM75=0,$BM$19*EXP($BN$19*$BL75)+1-$BM$19,IF(BM75=180,$BM$17*EXP($BN$17*$BL75)+1-$BM$17,$BM$18*EXP($BN$18*$BL75)+1-$BM$18))</f>
        <v>#REF!</v>
      </c>
      <c r="BR75" s="14" t="e">
        <f ca="1">IF(BM75=270,$BM$19*EXP($BN$19*$BL75)+1-$BM$19,IF(BM75=90,$BM$17*EXP($BN$17*$BL75)+1-$BM$17,$BM$18*EXP($BN$18*$BL75)+1-$BM$18))</f>
        <v>#REF!</v>
      </c>
      <c r="BS75" s="14" t="e">
        <f ca="1">BQ75+1/2*(BR75-BQ75)*(1-COS(2*($C75-$BM75)*$BN$8))</f>
        <v>#REF!</v>
      </c>
      <c r="BT75" s="14" t="e">
        <f ca="1">BP75+1/2*(BS75-BP75)*(1-COS(2*$AZ75*$BN$8))</f>
        <v>#REF!</v>
      </c>
      <c r="BU75" s="14"/>
      <c r="BV75" s="14" t="e">
        <f ca="1">X75/(0.5*G75+Y75)</f>
        <v>#REF!</v>
      </c>
      <c r="BW75" s="14" t="e">
        <f ca="1">INT(MOD(BA75,360)/90)*90</f>
        <v>#REF!</v>
      </c>
      <c r="BX75" s="14" t="e">
        <f ca="1">IF(BW75=0,$BW$13*EXP($BX$13*$BV75)+1-$BW$13,IF(BW75=180,$BW$11*EXP($BX$11*$BV75)+1-$BW$11,$BW$12*EXP($BX$12*$BV75)+1-$BW$12))</f>
        <v>#REF!</v>
      </c>
      <c r="BY75" s="14" t="e">
        <f ca="1">IF(BW75=270,$BW$13*EXP($BX$13*$BV75)+1-$BW$13,IF(BW75=90,$BW$11*EXP($BX$11*$BV75)+1-$BW$11,$BW$12*EXP($BX$12*$BV75)+1-$BW$12))</f>
        <v>#REF!</v>
      </c>
      <c r="BZ75" s="14" t="e">
        <f ca="1">BX75+1/2*(BY75-BX75)*(1-COS(2*($BA75-$BW75)*$BX$8))</f>
        <v>#REF!</v>
      </c>
      <c r="CA75" s="14" t="e">
        <f ca="1">MIN(1,IF(BW75=0,$BW$19*EXP($BX$19*$BV75)+1-$BW$19,IF(BW75=180,$BW$17*EXP($BX$17*$BV75)+1-$BW$17,$BW$18*EXP($BX$18*$BV75)+1-$BW$18)))</f>
        <v>#REF!</v>
      </c>
      <c r="CB75" s="14" t="e">
        <f ca="1">IF(BW75=270,$BW$19*EXP($BX$19*$BV75)+1-$BW$19,IF(BW75=90,$BW$17*EXP($BX$17*$BV75)+1-$BW$17,$BW$18*EXP($BX$18*$BV75)+1-$BW$18))</f>
        <v>#REF!</v>
      </c>
      <c r="CC75" s="14" t="e">
        <f ca="1">CA75+1/2*(CB75-CA75)*(1-COS(2*($BA75-$BW75)*$BX$8))</f>
        <v>#REF!</v>
      </c>
      <c r="CD75" s="14" t="e">
        <f ca="1">BZ75+1/2*(CC75-BZ75)*(1-COS(2*$AZ75*$BX$8))</f>
        <v>#REF!</v>
      </c>
      <c r="CI75" s="15" t="e">
        <f ca="1">D75</f>
        <v>#REF!</v>
      </c>
      <c r="CJ75" s="15" t="e">
        <f ca="1">C75</f>
        <v>#REF!</v>
      </c>
      <c r="CK75" s="14">
        <f>IF(AND(I75=0,J75=0),1,I75/J75)</f>
        <v>1</v>
      </c>
      <c r="CL75" s="14" t="e">
        <f ca="1">INT(MOD(CJ75,360)/90)*90</f>
        <v>#REF!</v>
      </c>
      <c r="CM75" s="14" t="e">
        <f ca="1">IF(CL75=0,$CL$13*EXP($CM$13*$CK75)+1-$CL$13,IF(CL75=180,$CL$11*EXP($CM$11*$CK75)+1-$CL$11,$CL$12*EXP($CM$12*$CK75)+1-$CL$12))</f>
        <v>#REF!</v>
      </c>
      <c r="CN75" s="14" t="e">
        <f ca="1">IF(CL75=270,$CL$13*EXP($CM$13*$CK75)+1-$CL$13,IF(CL75=90,$CL$11*EXP($CM$11*$CK75)+1-$CL$11,$CL$12*EXP($CM$12*$CK75)+1-$CL$12))</f>
        <v>#REF!</v>
      </c>
      <c r="CO75" s="14" t="e">
        <f ca="1">CM75+1/2*(CN75-CM75)*(1-COS(2*($CJ75-$CL75)*$CM$8))</f>
        <v>#REF!</v>
      </c>
      <c r="CP75" s="14" t="e">
        <f ca="1">IF(CL75=0,$CL$19*EXP($CM$19*$CK75)+1-$CL$19,IF(CL75=180,$CL$17*EXP($CM$17*$CK75)+1-$CL$17,$CL$18*EXP($CM$18*$CK75)+1-$CL$18))</f>
        <v>#REF!</v>
      </c>
      <c r="CQ75" s="14" t="e">
        <f ca="1">IF(CL75=270,$CL$19*EXP($CM$19*$CK75)+1-$CL$19,IF(CL75=90,$CL$17*EXP($CM$17*$CK75)+1-$CL$17,$CL$18*EXP($CM$18*$CK75)+1-$CL$18))</f>
        <v>#REF!</v>
      </c>
      <c r="CR75" s="14" t="e">
        <f ca="1">CP75+1/2*(CQ75-CP75)*(1-COS(2*($CJ75-$CL75)*$CM$8))</f>
        <v>#REF!</v>
      </c>
      <c r="CS75" s="14" t="e">
        <f ca="1">IF(OR(ISNUMBER(I75),ISNUMBER(J75)),MAX(CO75+1/2*(CR75-CO75)*(1-COS(2*$CI75*$CM$8)),IF(SIN(RADIANS(D75))&lt;&gt;0,1-$I75/$G75/ABS(SIN(RADIANS(D75))),0)),IF(ISNUMBER(A75),1,#N/A))</f>
        <v>#N/A</v>
      </c>
      <c r="CT75" s="14"/>
      <c r="CU75" s="14" t="e">
        <f ca="1">S75/(0.5*F75+T75)</f>
        <v>#REF!</v>
      </c>
      <c r="CV75" s="14" t="e">
        <f ca="1">INT(MOD(BA75,360)/90)*90</f>
        <v>#REF!</v>
      </c>
      <c r="CW75" s="14" t="e">
        <f ca="1">IF(CV75=0,$CV$13*EXP($CW$13*$CU75)+1-$CV$13,IF(CV75=180,$CV$11*EXP($CW$11*$CU75)+1-$CV$11,$CV$12*EXP($CW$12*$CU75)+1-$CV$12))</f>
        <v>#REF!</v>
      </c>
      <c r="CX75" s="14" t="e">
        <f ca="1">IF(CV75=270,$CV$13*EXP($CW$13*$CU75)+1-$CV$13,IF(CV75=90,$CV$11*EXP($CW$11*$CU75)+1-$CV$11,$CV$12*EXP($CW$12*$CU75)+1-$CV$12))</f>
        <v>#REF!</v>
      </c>
      <c r="CY75" s="14" t="e">
        <f ca="1">CW75+1/2*(CX75-CW75)*(1-COS(2*($CJ75-$CV75)*$CW$8))</f>
        <v>#REF!</v>
      </c>
      <c r="CZ75" s="14" t="e">
        <f ca="1">IF(CV75=0,$CV$19*EXP($CW$19*$CU75)+1-$CV$19,IF(CV75=180,$CV$17*EXP($CW$17*$CU75)+1-$CV$17,$CV$18*EXP($CW$18*$CU75)+1-$CV$18))</f>
        <v>#REF!</v>
      </c>
      <c r="DA75" s="14" t="e">
        <f ca="1">IF(CV75=270,$CV$19*EXP($CW$19*$CU75)+1-$CV$19,IF(CV75=90,$CV$17*EXP($CW$17*$CU75)+1-$CV$17,$CV$18*EXP($CW$18*$CU75)+1-$CV$18))</f>
        <v>#REF!</v>
      </c>
      <c r="DB75" s="14" t="e">
        <f ca="1">CZ75+1/2*(DA75-CZ75)*(1-COS(2*($CJ75-$CV75)*$CW$8))</f>
        <v>#REF!</v>
      </c>
      <c r="DC75" s="14" t="e">
        <f ca="1">IF(OR(ISNUMBER(S75),ISNUMBER(T75)),CY75+1/2*(DB75-CY75)*(1-COS(2*CI75*$CW$8)),IF(ISNUMBER(A75),1,#N/A))</f>
        <v>#N/A</v>
      </c>
      <c r="DD75" s="14"/>
      <c r="DE75" s="14" t="e">
        <f ca="1">X75/(0.5*G75+Y75)</f>
        <v>#REF!</v>
      </c>
      <c r="DF75" s="14" t="e">
        <f ca="1">INT(MOD(CJ75,360)/90)*90</f>
        <v>#REF!</v>
      </c>
      <c r="DG75" s="14" t="e">
        <f ca="1">IF(DF75=0,$DF$13*EXP($DG$13*$DE75)+1-$DF$13,IF(DF75=180,$DF$11*EXP($DG$11*$DE75)+1-$DF$11,$DF$12*EXP($DG$12*$DE75)+1-$DF$12))</f>
        <v>#REF!</v>
      </c>
      <c r="DH75" s="14" t="e">
        <f ca="1">IF(DF75=270,$DF$13*EXP($DG$13*$DE75)+1-$DF$13,IF(DF75=90,$DF$11*EXP($DG$11*$DE75)+1-$DF$11,$DF$12*EXP($DG$12*$DE75)+1-$DF$12))</f>
        <v>#REF!</v>
      </c>
      <c r="DI75" s="14" t="e">
        <f ca="1">DG75+1/2*(DH75-DG75)*(1-COS(2*($CJ75-$DF75)*$DG$8))</f>
        <v>#REF!</v>
      </c>
      <c r="DJ75" s="14" t="e">
        <f ca="1">MIN(1,IF(DF75=0,$DF$19+(1-$DF$19)/(1+$DE75^2)^$DG$19,IF(DF75=180,$DF$17+(1-$DF$17)/(1+$DE75^2)^$DG$17,$DF$18+(1-$DF$18)/(1+$DE75^2)^$DG$18)))</f>
        <v>#REF!</v>
      </c>
      <c r="DK75" s="14" t="e">
        <f ca="1">IF(DF75=270,$DF$19+(1-$DF$19)/(1+$DE75^2)^$DG$19,IF(DF75=90,$DF$17+(1-$DF$17)/(1+$DE75^2)^$DG$17,$DF$18+(1-$DF$18)/(1+$DE75^2)^$DG$18))</f>
        <v>#REF!</v>
      </c>
      <c r="DL75" s="14" t="e">
        <f ca="1">DJ75+1/2*(DK75-DJ75)*(1-COS(2*($CJ75-$DF75)*$DG$8))</f>
        <v>#REF!</v>
      </c>
      <c r="DM75" s="14" t="e">
        <f ca="1">IF(OR(ISNUMBER(X75),ISNUMBER(Y75)),DI75+1/2*(DL75-DI75)*(1-COS(2*$CI75*$DG$8)),IF(ISNUMBER(A75),1,#N/A))</f>
        <v>#N/A</v>
      </c>
    </row>
    <row r="76" spans="1:117" s="1" customFormat="1">
      <c r="A76" s="33" t="e">
        <f ca="1">INDIRECT("Shading!"&amp;$DZ$24&amp;$EA$24+ROW(A76)-23)</f>
        <v>#REF!</v>
      </c>
      <c r="B76" s="34" t="e">
        <f ca="1">INDIRECT("Shading!"&amp;$DZ$25&amp;$EA$25+ROW(B76)-23)</f>
        <v>#REF!</v>
      </c>
      <c r="C76" s="33" t="e">
        <f ca="1">INDIRECT("Shading!"&amp;$DZ$26&amp;$EA$26+ROW(C76)-23)</f>
        <v>#REF!</v>
      </c>
      <c r="D76" s="33" t="e">
        <f ca="1">INDIRECT("Shading!"&amp;$DZ$27&amp;$EA$27+ROW(D76)-23)</f>
        <v>#REF!</v>
      </c>
      <c r="E76" s="32" t="e">
        <f ca="1">INDIRECT("Shading!"&amp;$DZ$28&amp;$EA$28+ROW(E76)-23)</f>
        <v>#REF!</v>
      </c>
      <c r="F76" s="31" t="e">
        <f ca="1">INDIRECT("Shading!"&amp;$DZ$29&amp;$EA$29+ROW(F76)-23)</f>
        <v>#REF!</v>
      </c>
      <c r="G76" s="31" t="e">
        <f ca="1">INDIRECT("Shading!"&amp;$DZ$30&amp;$EA$30+ROW(G76)-23)</f>
        <v>#REF!</v>
      </c>
      <c r="H76" s="30" t="e">
        <f ca="1">INDIRECT("Shading!"&amp;$DZ$31&amp;$EA$31+ROW(H76)-23)</f>
        <v>#REF!</v>
      </c>
      <c r="I76" s="23"/>
      <c r="J76" s="23"/>
      <c r="K76" s="24"/>
      <c r="L76" s="19"/>
      <c r="M76" s="19"/>
      <c r="N76" s="25">
        <f ca="1">IF(AND(ISNUMBER(I76),ISNUMBER(J76),ISNUMBER(K76),ISNUMBER(L76),ISNUMBER(INDIRECT("Shading!"&amp;$DZ$33&amp;$EA$33+ROW(N76)-23))),INDIRECT("Shading!"&amp;$DZ$33&amp;$EA$33+ROW(N76)-23),1)</f>
        <v>1</v>
      </c>
      <c r="O76" s="25">
        <f ca="1">IF(AND(ISNUMBER(I76),ISNUMBER(J76),ISNUMBER(K76),ISNUMBER(L76),ISNUMBER(INDIRECT("Shading!"&amp;$DZ$34&amp;$EA$34+ROW(N76)-23))),INDIRECT("Shading!"&amp;$DZ$34&amp;$EA$34+ROW(O76)-23),1)</f>
        <v>1</v>
      </c>
      <c r="P76" s="18">
        <f ca="1">IF(AND(ISNUMBER(I76),ISNUMBER(J76),ISNUMBER(K76),ISNUMBER(L76),ISNUMBER(N76)),1-(N76-BJ76)*(K76/IF(OR(E76="East",E76="West"),45,90)*(1-L76)/N76),1)</f>
        <v>1</v>
      </c>
      <c r="Q76" s="17">
        <f ca="1">IF(AND(ISNUMBER(I76),ISNUMBER(J76),ISNUMBER(K76),ISNUMBER(M76),ISNUMBER(O76)),1-(O76-CS76)*(K76/IF(OR(E76="East",E76="West"),45,90)*(1-M76)/O76),1)</f>
        <v>1</v>
      </c>
      <c r="R76" s="32" t="str">
        <f ca="1">IF(OR(P76&gt;1,Q76&gt;1),"Horizon shading ","")</f>
        <v/>
      </c>
      <c r="S76" s="29"/>
      <c r="T76" s="28"/>
      <c r="U76" s="39">
        <f>IF(AND(ISNUMBER(S76),ISNUMBER(T76)),1-0.5*(1-BT76),1)</f>
        <v>1</v>
      </c>
      <c r="V76" s="38">
        <f>IF(AND(ISNUMBER(S76),ISNUMBER(T76)),1-0.5*(1-DC76),1)</f>
        <v>1</v>
      </c>
      <c r="W76" s="215" t="str">
        <f>IF(OR(U76&gt;1,V76&gt;1),"Reveal shading ","")</f>
        <v/>
      </c>
      <c r="X76" s="23"/>
      <c r="Y76" s="23"/>
      <c r="Z76" s="19"/>
      <c r="AA76" s="19"/>
      <c r="AB76" s="25">
        <f ca="1">IF(AND(ISNUMBER(X76),ISNUMBER(Y76),ISNUMBER(Z76),ISNUMBER(INDIRECT("Shading!"&amp;$DZ$35&amp;$EA$35+ROW(N76)-23))),INDIRECT("Shading!"&amp;$DZ$35&amp;$EA$35+ROW(N76)-23),1)</f>
        <v>1</v>
      </c>
      <c r="AC76" s="25">
        <f ca="1">IF(AND(ISNUMBER(X76),ISNUMBER(Y76),ISNUMBER(AA76),ISNUMBER(INDIRECT("Shading!"&amp;$DZ$36&amp;$EA$36+ROW(N76)-23))),INDIRECT("Shading!"&amp;$DZ$36&amp;$EA$36+ROW(O76)-23),1)</f>
        <v>1</v>
      </c>
      <c r="AD76" s="18">
        <f ca="1">IF(AND(ISNUMBER(X76),ISNUMBER(Y76),ISNUMBER(Z76),ISNUMBER(AB76)),1-(AB76-CD76)/AB76*(1-Z76),1)</f>
        <v>1</v>
      </c>
      <c r="AE76" s="17">
        <f ca="1">IF(AND(ISNUMBER(X76),ISNUMBER(Y76),ISNUMBER(AA76),ISNUMBER(AC76)),1-(AC76-DM76)/AC76*(1-AA76),1)</f>
        <v>1</v>
      </c>
      <c r="AF76" s="215" t="str">
        <f ca="1">IF(OR(AD76&gt;1,AE76&gt;1),"Overhang shading ","")</f>
        <v/>
      </c>
      <c r="AG76" s="24"/>
      <c r="AH76" s="24"/>
      <c r="AI76" s="23"/>
      <c r="AJ76" s="37">
        <f>IF(AND(ISNUMBER($AI$19),ISNUMBER(AG76)),$F76*$AI$19/1000*$AG76,0)</f>
        <v>0</v>
      </c>
      <c r="AK76" s="36">
        <f>IF(AND(ISNUMBER($AI$19),ISNUMBER(AH76)),IF(ISNUMBER($AI76),$AI76,$G76)*$AI$19/1000*$AH76,0)</f>
        <v>0</v>
      </c>
      <c r="AL76" s="35">
        <f>IF(OR(AJ76&gt;0,AK76&gt;0),1-(AJ76+AK76)/H76*$AI$18,1)</f>
        <v>1</v>
      </c>
      <c r="AM76" s="215" t="str">
        <f>IF(AL76&gt;1,"Glazing bars/juliet balcony shading ","")</f>
        <v/>
      </c>
      <c r="AN76" s="19"/>
      <c r="AO76" s="19"/>
      <c r="AP76" s="18" t="str">
        <f ca="1">IF(OR(P76*U76*AD76*AL76*IF(ISNUMBER(AN76),AN76,1)&gt;=1,P76*U76*AD76*AL76*IF(ISNUMBER(AN76),AN76,1)=0),"",P76*U76*AD76*AL76*IF(ISNUMBER(AN76),AN76,1))</f>
        <v/>
      </c>
      <c r="AQ76" s="17" t="str">
        <f ca="1">IF(OR(Q76*V76*AE76*AL76*IF(ISNUMBER(AO76),AO76,1)&gt;=1,Q76*V76*AE76*AL76*IF(ISNUMBER(AO76),AO76,1)=0),"",Q76*V76*AE76*AL76*IF(ISNUMBER(AO76),AO76,1))</f>
        <v/>
      </c>
      <c r="AR76" s="16" t="str">
        <f ca="1">'Additional Shading 424'!$AP76</f>
        <v/>
      </c>
      <c r="AS76" s="16" t="str">
        <f ca="1">'Additional Shading 424'!$AQ76</f>
        <v/>
      </c>
      <c r="AZ76" s="15" t="e">
        <f ca="1">D76</f>
        <v>#REF!</v>
      </c>
      <c r="BA76" s="15" t="e">
        <f ca="1">C76</f>
        <v>#REF!</v>
      </c>
      <c r="BB76" s="14">
        <f>IF(AND(I76=0,J76=0),1,I76/J76)</f>
        <v>1</v>
      </c>
      <c r="BC76" s="14" t="e">
        <f ca="1">INT(MOD(BA76,360)/90)*90</f>
        <v>#REF!</v>
      </c>
      <c r="BD76" s="14" t="e">
        <f ca="1">IF(BC76=0,$BC$13+(1-$BC$13)/(1+$BB76^2)^$BD$13,IF(BC76=180,$BC$11+(1-$BC$11)/(1+$BB76^2)^$BD$11,$BC$12+(1-$BC$12)/(1+$BB76^2)^$BD$12))</f>
        <v>#REF!</v>
      </c>
      <c r="BE76" s="14" t="e">
        <f ca="1">IF(BC76=270,$BC$13+(1-$BC$13)/(1+$BB76^2)^$BD$13,IF(BC76=90,$BC$11+(1-$BC$11)/(1+$BB76^2)^$BD$11,$BC$12+(1-$BC$12)/(1+$BB76^2)^$BD$12))</f>
        <v>#REF!</v>
      </c>
      <c r="BF76" s="14" t="e">
        <f ca="1">BD76+1/2*(BE76-BD76)*(1-COS(2*($BA76-$BC76)*$BD$8))</f>
        <v>#REF!</v>
      </c>
      <c r="BG76" s="14" t="e">
        <f ca="1">IF(BC76=0,$BC$19*EXP($BD$19*$BB76)+1-$BC$19,IF(BC76=180,$BC$17+(1-$BC$17)/(1+$BB76^2)^$BD$17,$BC$18*EXP($BD$18*$BB76)+1-$BC$18))</f>
        <v>#REF!</v>
      </c>
      <c r="BH76" s="14" t="e">
        <f ca="1">IF(BC76=270,$BC$19*EXP($BD$19*$BB76)+1-$BC$19,IF(BC76=90,$BC$17+(1-$BC$17)/(1+$BB76^2)^$BD$17,$BC$18*EXP($BD$18*$BB76)+1-$BC$18))</f>
        <v>#REF!</v>
      </c>
      <c r="BI76" s="14" t="e">
        <f ca="1">BG76+1/2*(BH76-BG76)*(1-COS(2*($BA76-$BC76)*$BD$8))</f>
        <v>#REF!</v>
      </c>
      <c r="BJ76" s="14" t="e">
        <f ca="1">IF(OR(ISNUMBER(I76),ISNUMBER(J76)),MAX(BF76+1/2*(BI76-BF76)*(1-COS(2*$AZ76*$BD$8)),IF(SIN(RADIANS(D76))&lt;&gt;0,1-$I76/$G76/ABS(SIN(RADIANS(D76))),0)),IF(ISNUMBER(A76),1,#N/A))</f>
        <v>#N/A</v>
      </c>
      <c r="BK76" s="14"/>
      <c r="BL76" s="14" t="e">
        <f ca="1">S76/(0.5*F76+T76)</f>
        <v>#REF!</v>
      </c>
      <c r="BM76" s="14" t="e">
        <f ca="1">INT(MOD(BA76,360)/90)*90</f>
        <v>#REF!</v>
      </c>
      <c r="BN76" s="14" t="e">
        <f ca="1">IF(BM76=0,$BM$13*EXP($BN$13*$BL76)+1-$BM$13,IF(BM76=180,$BM$11*EXP($BN$11*$BL76)+1-$BM$11,$BM$12*EXP($BN$12*$BL76)+1-$BM$12))</f>
        <v>#REF!</v>
      </c>
      <c r="BO76" s="14" t="e">
        <f ca="1">IF(BM76=270,$BM$13*EXP($BN$13*$BL76)+1-$BM$13,IF(BM76=90,$BM$11*EXP($BN$11*$BL76)+1-$BM$11,$BM$12*EXP($BN$12*$BL76)+1-$BM$12))</f>
        <v>#REF!</v>
      </c>
      <c r="BP76" s="14" t="e">
        <f ca="1">BN76+1/2*(BO76-BN76)*(1-COS(2*($C76-$BM76)*$BN$8))</f>
        <v>#REF!</v>
      </c>
      <c r="BQ76" s="14" t="e">
        <f ca="1">IF(BM76=0,$BM$19*EXP($BN$19*$BL76)+1-$BM$19,IF(BM76=180,$BM$17*EXP($BN$17*$BL76)+1-$BM$17,$BM$18*EXP($BN$18*$BL76)+1-$BM$18))</f>
        <v>#REF!</v>
      </c>
      <c r="BR76" s="14" t="e">
        <f ca="1">IF(BM76=270,$BM$19*EXP($BN$19*$BL76)+1-$BM$19,IF(BM76=90,$BM$17*EXP($BN$17*$BL76)+1-$BM$17,$BM$18*EXP($BN$18*$BL76)+1-$BM$18))</f>
        <v>#REF!</v>
      </c>
      <c r="BS76" s="14" t="e">
        <f ca="1">BQ76+1/2*(BR76-BQ76)*(1-COS(2*($C76-$BM76)*$BN$8))</f>
        <v>#REF!</v>
      </c>
      <c r="BT76" s="14" t="e">
        <f ca="1">BP76+1/2*(BS76-BP76)*(1-COS(2*$AZ76*$BN$8))</f>
        <v>#REF!</v>
      </c>
      <c r="BU76" s="14"/>
      <c r="BV76" s="14" t="e">
        <f ca="1">X76/(0.5*G76+Y76)</f>
        <v>#REF!</v>
      </c>
      <c r="BW76" s="14" t="e">
        <f ca="1">INT(MOD(BA76,360)/90)*90</f>
        <v>#REF!</v>
      </c>
      <c r="BX76" s="14" t="e">
        <f ca="1">IF(BW76=0,$BW$13*EXP($BX$13*$BV76)+1-$BW$13,IF(BW76=180,$BW$11*EXP($BX$11*$BV76)+1-$BW$11,$BW$12*EXP($BX$12*$BV76)+1-$BW$12))</f>
        <v>#REF!</v>
      </c>
      <c r="BY76" s="14" t="e">
        <f ca="1">IF(BW76=270,$BW$13*EXP($BX$13*$BV76)+1-$BW$13,IF(BW76=90,$BW$11*EXP($BX$11*$BV76)+1-$BW$11,$BW$12*EXP($BX$12*$BV76)+1-$BW$12))</f>
        <v>#REF!</v>
      </c>
      <c r="BZ76" s="14" t="e">
        <f ca="1">BX76+1/2*(BY76-BX76)*(1-COS(2*($BA76-$BW76)*$BX$8))</f>
        <v>#REF!</v>
      </c>
      <c r="CA76" s="14" t="e">
        <f ca="1">MIN(1,IF(BW76=0,$BW$19*EXP($BX$19*$BV76)+1-$BW$19,IF(BW76=180,$BW$17*EXP($BX$17*$BV76)+1-$BW$17,$BW$18*EXP($BX$18*$BV76)+1-$BW$18)))</f>
        <v>#REF!</v>
      </c>
      <c r="CB76" s="14" t="e">
        <f ca="1">IF(BW76=270,$BW$19*EXP($BX$19*$BV76)+1-$BW$19,IF(BW76=90,$BW$17*EXP($BX$17*$BV76)+1-$BW$17,$BW$18*EXP($BX$18*$BV76)+1-$BW$18))</f>
        <v>#REF!</v>
      </c>
      <c r="CC76" s="14" t="e">
        <f ca="1">CA76+1/2*(CB76-CA76)*(1-COS(2*($BA76-$BW76)*$BX$8))</f>
        <v>#REF!</v>
      </c>
      <c r="CD76" s="14" t="e">
        <f ca="1">BZ76+1/2*(CC76-BZ76)*(1-COS(2*$AZ76*$BX$8))</f>
        <v>#REF!</v>
      </c>
      <c r="CI76" s="15" t="e">
        <f ca="1">D76</f>
        <v>#REF!</v>
      </c>
      <c r="CJ76" s="15" t="e">
        <f ca="1">C76</f>
        <v>#REF!</v>
      </c>
      <c r="CK76" s="14">
        <f>IF(AND(I76=0,J76=0),1,I76/J76)</f>
        <v>1</v>
      </c>
      <c r="CL76" s="14" t="e">
        <f ca="1">INT(MOD(CJ76,360)/90)*90</f>
        <v>#REF!</v>
      </c>
      <c r="CM76" s="14" t="e">
        <f ca="1">IF(CL76=0,$CL$13*EXP($CM$13*$CK76)+1-$CL$13,IF(CL76=180,$CL$11*EXP($CM$11*$CK76)+1-$CL$11,$CL$12*EXP($CM$12*$CK76)+1-$CL$12))</f>
        <v>#REF!</v>
      </c>
      <c r="CN76" s="14" t="e">
        <f ca="1">IF(CL76=270,$CL$13*EXP($CM$13*$CK76)+1-$CL$13,IF(CL76=90,$CL$11*EXP($CM$11*$CK76)+1-$CL$11,$CL$12*EXP($CM$12*$CK76)+1-$CL$12))</f>
        <v>#REF!</v>
      </c>
      <c r="CO76" s="14" t="e">
        <f ca="1">CM76+1/2*(CN76-CM76)*(1-COS(2*($CJ76-$CL76)*$CM$8))</f>
        <v>#REF!</v>
      </c>
      <c r="CP76" s="14" t="e">
        <f ca="1">IF(CL76=0,$CL$19*EXP($CM$19*$CK76)+1-$CL$19,IF(CL76=180,$CL$17*EXP($CM$17*$CK76)+1-$CL$17,$CL$18*EXP($CM$18*$CK76)+1-$CL$18))</f>
        <v>#REF!</v>
      </c>
      <c r="CQ76" s="14" t="e">
        <f ca="1">IF(CL76=270,$CL$19*EXP($CM$19*$CK76)+1-$CL$19,IF(CL76=90,$CL$17*EXP($CM$17*$CK76)+1-$CL$17,$CL$18*EXP($CM$18*$CK76)+1-$CL$18))</f>
        <v>#REF!</v>
      </c>
      <c r="CR76" s="14" t="e">
        <f ca="1">CP76+1/2*(CQ76-CP76)*(1-COS(2*($CJ76-$CL76)*$CM$8))</f>
        <v>#REF!</v>
      </c>
      <c r="CS76" s="14" t="e">
        <f ca="1">IF(OR(ISNUMBER(I76),ISNUMBER(J76)),MAX(CO76+1/2*(CR76-CO76)*(1-COS(2*$CI76*$CM$8)),IF(SIN(RADIANS(D76))&lt;&gt;0,1-$I76/$G76/ABS(SIN(RADIANS(D76))),0)),IF(ISNUMBER(A76),1,#N/A))</f>
        <v>#N/A</v>
      </c>
      <c r="CT76" s="14"/>
      <c r="CU76" s="14" t="e">
        <f ca="1">S76/(0.5*F76+T76)</f>
        <v>#REF!</v>
      </c>
      <c r="CV76" s="14" t="e">
        <f ca="1">INT(MOD(BA76,360)/90)*90</f>
        <v>#REF!</v>
      </c>
      <c r="CW76" s="14" t="e">
        <f ca="1">IF(CV76=0,$CV$13*EXP($CW$13*$CU76)+1-$CV$13,IF(CV76=180,$CV$11*EXP($CW$11*$CU76)+1-$CV$11,$CV$12*EXP($CW$12*$CU76)+1-$CV$12))</f>
        <v>#REF!</v>
      </c>
      <c r="CX76" s="14" t="e">
        <f ca="1">IF(CV76=270,$CV$13*EXP($CW$13*$CU76)+1-$CV$13,IF(CV76=90,$CV$11*EXP($CW$11*$CU76)+1-$CV$11,$CV$12*EXP($CW$12*$CU76)+1-$CV$12))</f>
        <v>#REF!</v>
      </c>
      <c r="CY76" s="14" t="e">
        <f ca="1">CW76+1/2*(CX76-CW76)*(1-COS(2*($CJ76-$CV76)*$CW$8))</f>
        <v>#REF!</v>
      </c>
      <c r="CZ76" s="14" t="e">
        <f ca="1">IF(CV76=0,$CV$19*EXP($CW$19*$CU76)+1-$CV$19,IF(CV76=180,$CV$17*EXP($CW$17*$CU76)+1-$CV$17,$CV$18*EXP($CW$18*$CU76)+1-$CV$18))</f>
        <v>#REF!</v>
      </c>
      <c r="DA76" s="14" t="e">
        <f ca="1">IF(CV76=270,$CV$19*EXP($CW$19*$CU76)+1-$CV$19,IF(CV76=90,$CV$17*EXP($CW$17*$CU76)+1-$CV$17,$CV$18*EXP($CW$18*$CU76)+1-$CV$18))</f>
        <v>#REF!</v>
      </c>
      <c r="DB76" s="14" t="e">
        <f ca="1">CZ76+1/2*(DA76-CZ76)*(1-COS(2*($CJ76-$CV76)*$CW$8))</f>
        <v>#REF!</v>
      </c>
      <c r="DC76" s="14" t="e">
        <f ca="1">IF(OR(ISNUMBER(S76),ISNUMBER(T76)),CY76+1/2*(DB76-CY76)*(1-COS(2*CI76*$CW$8)),IF(ISNUMBER(A76),1,#N/A))</f>
        <v>#N/A</v>
      </c>
      <c r="DD76" s="14"/>
      <c r="DE76" s="14" t="e">
        <f ca="1">X76/(0.5*G76+Y76)</f>
        <v>#REF!</v>
      </c>
      <c r="DF76" s="14" t="e">
        <f ca="1">INT(MOD(CJ76,360)/90)*90</f>
        <v>#REF!</v>
      </c>
      <c r="DG76" s="14" t="e">
        <f ca="1">IF(DF76=0,$DF$13*EXP($DG$13*$DE76)+1-$DF$13,IF(DF76=180,$DF$11*EXP($DG$11*$DE76)+1-$DF$11,$DF$12*EXP($DG$12*$DE76)+1-$DF$12))</f>
        <v>#REF!</v>
      </c>
      <c r="DH76" s="14" t="e">
        <f ca="1">IF(DF76=270,$DF$13*EXP($DG$13*$DE76)+1-$DF$13,IF(DF76=90,$DF$11*EXP($DG$11*$DE76)+1-$DF$11,$DF$12*EXP($DG$12*$DE76)+1-$DF$12))</f>
        <v>#REF!</v>
      </c>
      <c r="DI76" s="14" t="e">
        <f ca="1">DG76+1/2*(DH76-DG76)*(1-COS(2*($CJ76-$DF76)*$DG$8))</f>
        <v>#REF!</v>
      </c>
      <c r="DJ76" s="14" t="e">
        <f ca="1">MIN(1,IF(DF76=0,$DF$19+(1-$DF$19)/(1+$DE76^2)^$DG$19,IF(DF76=180,$DF$17+(1-$DF$17)/(1+$DE76^2)^$DG$17,$DF$18+(1-$DF$18)/(1+$DE76^2)^$DG$18)))</f>
        <v>#REF!</v>
      </c>
      <c r="DK76" s="14" t="e">
        <f ca="1">IF(DF76=270,$DF$19+(1-$DF$19)/(1+$DE76^2)^$DG$19,IF(DF76=90,$DF$17+(1-$DF$17)/(1+$DE76^2)^$DG$17,$DF$18+(1-$DF$18)/(1+$DE76^2)^$DG$18))</f>
        <v>#REF!</v>
      </c>
      <c r="DL76" s="14" t="e">
        <f ca="1">DJ76+1/2*(DK76-DJ76)*(1-COS(2*($CJ76-$DF76)*$DG$8))</f>
        <v>#REF!</v>
      </c>
      <c r="DM76" s="14" t="e">
        <f ca="1">IF(OR(ISNUMBER(X76),ISNUMBER(Y76)),DI76+1/2*(DL76-DI76)*(1-COS(2*$CI76*$DG$8)),IF(ISNUMBER(A76),1,#N/A))</f>
        <v>#N/A</v>
      </c>
    </row>
    <row r="77" spans="1:117" s="1" customFormat="1">
      <c r="A77" s="33" t="e">
        <f ca="1">INDIRECT("Shading!"&amp;$DZ$24&amp;$EA$24+ROW(A77)-23)</f>
        <v>#REF!</v>
      </c>
      <c r="B77" s="34" t="e">
        <f ca="1">INDIRECT("Shading!"&amp;$DZ$25&amp;$EA$25+ROW(B77)-23)</f>
        <v>#REF!</v>
      </c>
      <c r="C77" s="33" t="e">
        <f ca="1">INDIRECT("Shading!"&amp;$DZ$26&amp;$EA$26+ROW(C77)-23)</f>
        <v>#REF!</v>
      </c>
      <c r="D77" s="33" t="e">
        <f ca="1">INDIRECT("Shading!"&amp;$DZ$27&amp;$EA$27+ROW(D77)-23)</f>
        <v>#REF!</v>
      </c>
      <c r="E77" s="32" t="e">
        <f ca="1">INDIRECT("Shading!"&amp;$DZ$28&amp;$EA$28+ROW(E77)-23)</f>
        <v>#REF!</v>
      </c>
      <c r="F77" s="31" t="e">
        <f ca="1">INDIRECT("Shading!"&amp;$DZ$29&amp;$EA$29+ROW(F77)-23)</f>
        <v>#REF!</v>
      </c>
      <c r="G77" s="31" t="e">
        <f ca="1">INDIRECT("Shading!"&amp;$DZ$30&amp;$EA$30+ROW(G77)-23)</f>
        <v>#REF!</v>
      </c>
      <c r="H77" s="30" t="e">
        <f ca="1">INDIRECT("Shading!"&amp;$DZ$31&amp;$EA$31+ROW(H77)-23)</f>
        <v>#REF!</v>
      </c>
      <c r="I77" s="23"/>
      <c r="J77" s="23"/>
      <c r="K77" s="24"/>
      <c r="L77" s="19"/>
      <c r="M77" s="19"/>
      <c r="N77" s="25">
        <f ca="1">IF(AND(ISNUMBER(I77),ISNUMBER(J77),ISNUMBER(K77),ISNUMBER(L77),ISNUMBER(INDIRECT("Shading!"&amp;$DZ$33&amp;$EA$33+ROW(N77)-23))),INDIRECT("Shading!"&amp;$DZ$33&amp;$EA$33+ROW(N77)-23),1)</f>
        <v>1</v>
      </c>
      <c r="O77" s="25">
        <f ca="1">IF(AND(ISNUMBER(I77),ISNUMBER(J77),ISNUMBER(K77),ISNUMBER(L77),ISNUMBER(INDIRECT("Shading!"&amp;$DZ$34&amp;$EA$34+ROW(N77)-23))),INDIRECT("Shading!"&amp;$DZ$34&amp;$EA$34+ROW(O77)-23),1)</f>
        <v>1</v>
      </c>
      <c r="P77" s="18">
        <f ca="1">IF(AND(ISNUMBER(I77),ISNUMBER(J77),ISNUMBER(K77),ISNUMBER(L77),ISNUMBER(N77)),1-(N77-BJ77)*(K77/IF(OR(E77="East",E77="West"),45,90)*(1-L77)/N77),1)</f>
        <v>1</v>
      </c>
      <c r="Q77" s="17">
        <f ca="1">IF(AND(ISNUMBER(I77),ISNUMBER(J77),ISNUMBER(K77),ISNUMBER(M77),ISNUMBER(O77)),1-(O77-CS77)*(K77/IF(OR(E77="East",E77="West"),45,90)*(1-M77)/O77),1)</f>
        <v>1</v>
      </c>
      <c r="R77" s="32" t="str">
        <f ca="1">IF(OR(P77&gt;1,Q77&gt;1),"Horizon shading ","")</f>
        <v/>
      </c>
      <c r="S77" s="29"/>
      <c r="T77" s="28"/>
      <c r="U77" s="39">
        <f>IF(AND(ISNUMBER(S77),ISNUMBER(T77)),1-0.5*(1-BT77),1)</f>
        <v>1</v>
      </c>
      <c r="V77" s="38">
        <f>IF(AND(ISNUMBER(S77),ISNUMBER(T77)),1-0.5*(1-DC77),1)</f>
        <v>1</v>
      </c>
      <c r="W77" s="215" t="str">
        <f>IF(OR(U77&gt;1,V77&gt;1),"Reveal shading ","")</f>
        <v/>
      </c>
      <c r="X77" s="23"/>
      <c r="Y77" s="23"/>
      <c r="Z77" s="19"/>
      <c r="AA77" s="19"/>
      <c r="AB77" s="25">
        <f ca="1">IF(AND(ISNUMBER(X77),ISNUMBER(Y77),ISNUMBER(Z77),ISNUMBER(INDIRECT("Shading!"&amp;$DZ$35&amp;$EA$35+ROW(N77)-23))),INDIRECT("Shading!"&amp;$DZ$35&amp;$EA$35+ROW(N77)-23),1)</f>
        <v>1</v>
      </c>
      <c r="AC77" s="25">
        <f ca="1">IF(AND(ISNUMBER(X77),ISNUMBER(Y77),ISNUMBER(AA77),ISNUMBER(INDIRECT("Shading!"&amp;$DZ$36&amp;$EA$36+ROW(N77)-23))),INDIRECT("Shading!"&amp;$DZ$36&amp;$EA$36+ROW(O77)-23),1)</f>
        <v>1</v>
      </c>
      <c r="AD77" s="18">
        <f ca="1">IF(AND(ISNUMBER(X77),ISNUMBER(Y77),ISNUMBER(Z77),ISNUMBER(AB77)),1-(AB77-CD77)/AB77*(1-Z77),1)</f>
        <v>1</v>
      </c>
      <c r="AE77" s="17">
        <f ca="1">IF(AND(ISNUMBER(X77),ISNUMBER(Y77),ISNUMBER(AA77),ISNUMBER(AC77)),1-(AC77-DM77)/AC77*(1-AA77),1)</f>
        <v>1</v>
      </c>
      <c r="AF77" s="215" t="str">
        <f ca="1">IF(OR(AD77&gt;1,AE77&gt;1),"Overhang shading ","")</f>
        <v/>
      </c>
      <c r="AG77" s="24"/>
      <c r="AH77" s="24"/>
      <c r="AI77" s="23"/>
      <c r="AJ77" s="37">
        <f>IF(AND(ISNUMBER($AI$19),ISNUMBER(AG77)),$F77*$AI$19/1000*$AG77,0)</f>
        <v>0</v>
      </c>
      <c r="AK77" s="36">
        <f>IF(AND(ISNUMBER($AI$19),ISNUMBER(AH77)),IF(ISNUMBER($AI77),$AI77,$G77)*$AI$19/1000*$AH77,0)</f>
        <v>0</v>
      </c>
      <c r="AL77" s="35">
        <f>IF(OR(AJ77&gt;0,AK77&gt;0),1-(AJ77+AK77)/H77*$AI$18,1)</f>
        <v>1</v>
      </c>
      <c r="AM77" s="215" t="str">
        <f>IF(AL77&gt;1,"Glazing bars/juliet balcony shading ","")</f>
        <v/>
      </c>
      <c r="AN77" s="19"/>
      <c r="AO77" s="19"/>
      <c r="AP77" s="18" t="str">
        <f ca="1">IF(OR(P77*U77*AD77*AL77*IF(ISNUMBER(AN77),AN77,1)&gt;=1,P77*U77*AD77*AL77*IF(ISNUMBER(AN77),AN77,1)=0),"",P77*U77*AD77*AL77*IF(ISNUMBER(AN77),AN77,1))</f>
        <v/>
      </c>
      <c r="AQ77" s="17" t="str">
        <f ca="1">IF(OR(Q77*V77*AE77*AL77*IF(ISNUMBER(AO77),AO77,1)&gt;=1,Q77*V77*AE77*AL77*IF(ISNUMBER(AO77),AO77,1)=0),"",Q77*V77*AE77*AL77*IF(ISNUMBER(AO77),AO77,1))</f>
        <v/>
      </c>
      <c r="AR77" s="16" t="str">
        <f ca="1">'Additional Shading 424'!$AP77</f>
        <v/>
      </c>
      <c r="AS77" s="16" t="str">
        <f ca="1">'Additional Shading 424'!$AQ77</f>
        <v/>
      </c>
      <c r="AZ77" s="15" t="e">
        <f ca="1">D77</f>
        <v>#REF!</v>
      </c>
      <c r="BA77" s="15" t="e">
        <f ca="1">C77</f>
        <v>#REF!</v>
      </c>
      <c r="BB77" s="14">
        <f>IF(AND(I77=0,J77=0),1,I77/J77)</f>
        <v>1</v>
      </c>
      <c r="BC77" s="14" t="e">
        <f ca="1">INT(MOD(BA77,360)/90)*90</f>
        <v>#REF!</v>
      </c>
      <c r="BD77" s="14" t="e">
        <f ca="1">IF(BC77=0,$BC$13+(1-$BC$13)/(1+$BB77^2)^$BD$13,IF(BC77=180,$BC$11+(1-$BC$11)/(1+$BB77^2)^$BD$11,$BC$12+(1-$BC$12)/(1+$BB77^2)^$BD$12))</f>
        <v>#REF!</v>
      </c>
      <c r="BE77" s="14" t="e">
        <f ca="1">IF(BC77=270,$BC$13+(1-$BC$13)/(1+$BB77^2)^$BD$13,IF(BC77=90,$BC$11+(1-$BC$11)/(1+$BB77^2)^$BD$11,$BC$12+(1-$BC$12)/(1+$BB77^2)^$BD$12))</f>
        <v>#REF!</v>
      </c>
      <c r="BF77" s="14" t="e">
        <f ca="1">BD77+1/2*(BE77-BD77)*(1-COS(2*($BA77-$BC77)*$BD$8))</f>
        <v>#REF!</v>
      </c>
      <c r="BG77" s="14" t="e">
        <f ca="1">IF(BC77=0,$BC$19*EXP($BD$19*$BB77)+1-$BC$19,IF(BC77=180,$BC$17+(1-$BC$17)/(1+$BB77^2)^$BD$17,$BC$18*EXP($BD$18*$BB77)+1-$BC$18))</f>
        <v>#REF!</v>
      </c>
      <c r="BH77" s="14" t="e">
        <f ca="1">IF(BC77=270,$BC$19*EXP($BD$19*$BB77)+1-$BC$19,IF(BC77=90,$BC$17+(1-$BC$17)/(1+$BB77^2)^$BD$17,$BC$18*EXP($BD$18*$BB77)+1-$BC$18))</f>
        <v>#REF!</v>
      </c>
      <c r="BI77" s="14" t="e">
        <f ca="1">BG77+1/2*(BH77-BG77)*(1-COS(2*($BA77-$BC77)*$BD$8))</f>
        <v>#REF!</v>
      </c>
      <c r="BJ77" s="14" t="e">
        <f ca="1">IF(OR(ISNUMBER(I77),ISNUMBER(J77)),MAX(BF77+1/2*(BI77-BF77)*(1-COS(2*$AZ77*$BD$8)),IF(SIN(RADIANS(D77))&lt;&gt;0,1-$I77/$G77/ABS(SIN(RADIANS(D77))),0)),IF(ISNUMBER(A77),1,#N/A))</f>
        <v>#N/A</v>
      </c>
      <c r="BK77" s="14"/>
      <c r="BL77" s="14" t="e">
        <f ca="1">S77/(0.5*F77+T77)</f>
        <v>#REF!</v>
      </c>
      <c r="BM77" s="14" t="e">
        <f ca="1">INT(MOD(BA77,360)/90)*90</f>
        <v>#REF!</v>
      </c>
      <c r="BN77" s="14" t="e">
        <f ca="1">IF(BM77=0,$BM$13*EXP($BN$13*$BL77)+1-$BM$13,IF(BM77=180,$BM$11*EXP($BN$11*$BL77)+1-$BM$11,$BM$12*EXP($BN$12*$BL77)+1-$BM$12))</f>
        <v>#REF!</v>
      </c>
      <c r="BO77" s="14" t="e">
        <f ca="1">IF(BM77=270,$BM$13*EXP($BN$13*$BL77)+1-$BM$13,IF(BM77=90,$BM$11*EXP($BN$11*$BL77)+1-$BM$11,$BM$12*EXP($BN$12*$BL77)+1-$BM$12))</f>
        <v>#REF!</v>
      </c>
      <c r="BP77" s="14" t="e">
        <f ca="1">BN77+1/2*(BO77-BN77)*(1-COS(2*($C77-$BM77)*$BN$8))</f>
        <v>#REF!</v>
      </c>
      <c r="BQ77" s="14" t="e">
        <f ca="1">IF(BM77=0,$BM$19*EXP($BN$19*$BL77)+1-$BM$19,IF(BM77=180,$BM$17*EXP($BN$17*$BL77)+1-$BM$17,$BM$18*EXP($BN$18*$BL77)+1-$BM$18))</f>
        <v>#REF!</v>
      </c>
      <c r="BR77" s="14" t="e">
        <f ca="1">IF(BM77=270,$BM$19*EXP($BN$19*$BL77)+1-$BM$19,IF(BM77=90,$BM$17*EXP($BN$17*$BL77)+1-$BM$17,$BM$18*EXP($BN$18*$BL77)+1-$BM$18))</f>
        <v>#REF!</v>
      </c>
      <c r="BS77" s="14" t="e">
        <f ca="1">BQ77+1/2*(BR77-BQ77)*(1-COS(2*($C77-$BM77)*$BN$8))</f>
        <v>#REF!</v>
      </c>
      <c r="BT77" s="14" t="e">
        <f ca="1">BP77+1/2*(BS77-BP77)*(1-COS(2*$AZ77*$BN$8))</f>
        <v>#REF!</v>
      </c>
      <c r="BU77" s="14"/>
      <c r="BV77" s="14" t="e">
        <f ca="1">X77/(0.5*G77+Y77)</f>
        <v>#REF!</v>
      </c>
      <c r="BW77" s="14" t="e">
        <f ca="1">INT(MOD(BA77,360)/90)*90</f>
        <v>#REF!</v>
      </c>
      <c r="BX77" s="14" t="e">
        <f ca="1">IF(BW77=0,$BW$13*EXP($BX$13*$BV77)+1-$BW$13,IF(BW77=180,$BW$11*EXP($BX$11*$BV77)+1-$BW$11,$BW$12*EXP($BX$12*$BV77)+1-$BW$12))</f>
        <v>#REF!</v>
      </c>
      <c r="BY77" s="14" t="e">
        <f ca="1">IF(BW77=270,$BW$13*EXP($BX$13*$BV77)+1-$BW$13,IF(BW77=90,$BW$11*EXP($BX$11*$BV77)+1-$BW$11,$BW$12*EXP($BX$12*$BV77)+1-$BW$12))</f>
        <v>#REF!</v>
      </c>
      <c r="BZ77" s="14" t="e">
        <f ca="1">BX77+1/2*(BY77-BX77)*(1-COS(2*($BA77-$BW77)*$BX$8))</f>
        <v>#REF!</v>
      </c>
      <c r="CA77" s="14" t="e">
        <f ca="1">MIN(1,IF(BW77=0,$BW$19*EXP($BX$19*$BV77)+1-$BW$19,IF(BW77=180,$BW$17*EXP($BX$17*$BV77)+1-$BW$17,$BW$18*EXP($BX$18*$BV77)+1-$BW$18)))</f>
        <v>#REF!</v>
      </c>
      <c r="CB77" s="14" t="e">
        <f ca="1">IF(BW77=270,$BW$19*EXP($BX$19*$BV77)+1-$BW$19,IF(BW77=90,$BW$17*EXP($BX$17*$BV77)+1-$BW$17,$BW$18*EXP($BX$18*$BV77)+1-$BW$18))</f>
        <v>#REF!</v>
      </c>
      <c r="CC77" s="14" t="e">
        <f ca="1">CA77+1/2*(CB77-CA77)*(1-COS(2*($BA77-$BW77)*$BX$8))</f>
        <v>#REF!</v>
      </c>
      <c r="CD77" s="14" t="e">
        <f ca="1">BZ77+1/2*(CC77-BZ77)*(1-COS(2*$AZ77*$BX$8))</f>
        <v>#REF!</v>
      </c>
      <c r="CI77" s="15" t="e">
        <f ca="1">D77</f>
        <v>#REF!</v>
      </c>
      <c r="CJ77" s="15" t="e">
        <f ca="1">C77</f>
        <v>#REF!</v>
      </c>
      <c r="CK77" s="14">
        <f>IF(AND(I77=0,J77=0),1,I77/J77)</f>
        <v>1</v>
      </c>
      <c r="CL77" s="14" t="e">
        <f ca="1">INT(MOD(CJ77,360)/90)*90</f>
        <v>#REF!</v>
      </c>
      <c r="CM77" s="14" t="e">
        <f ca="1">IF(CL77=0,$CL$13*EXP($CM$13*$CK77)+1-$CL$13,IF(CL77=180,$CL$11*EXP($CM$11*$CK77)+1-$CL$11,$CL$12*EXP($CM$12*$CK77)+1-$CL$12))</f>
        <v>#REF!</v>
      </c>
      <c r="CN77" s="14" t="e">
        <f ca="1">IF(CL77=270,$CL$13*EXP($CM$13*$CK77)+1-$CL$13,IF(CL77=90,$CL$11*EXP($CM$11*$CK77)+1-$CL$11,$CL$12*EXP($CM$12*$CK77)+1-$CL$12))</f>
        <v>#REF!</v>
      </c>
      <c r="CO77" s="14" t="e">
        <f ca="1">CM77+1/2*(CN77-CM77)*(1-COS(2*($CJ77-$CL77)*$CM$8))</f>
        <v>#REF!</v>
      </c>
      <c r="CP77" s="14" t="e">
        <f ca="1">IF(CL77=0,$CL$19*EXP($CM$19*$CK77)+1-$CL$19,IF(CL77=180,$CL$17*EXP($CM$17*$CK77)+1-$CL$17,$CL$18*EXP($CM$18*$CK77)+1-$CL$18))</f>
        <v>#REF!</v>
      </c>
      <c r="CQ77" s="14" t="e">
        <f ca="1">IF(CL77=270,$CL$19*EXP($CM$19*$CK77)+1-$CL$19,IF(CL77=90,$CL$17*EXP($CM$17*$CK77)+1-$CL$17,$CL$18*EXP($CM$18*$CK77)+1-$CL$18))</f>
        <v>#REF!</v>
      </c>
      <c r="CR77" s="14" t="e">
        <f ca="1">CP77+1/2*(CQ77-CP77)*(1-COS(2*($CJ77-$CL77)*$CM$8))</f>
        <v>#REF!</v>
      </c>
      <c r="CS77" s="14" t="e">
        <f ca="1">IF(OR(ISNUMBER(I77),ISNUMBER(J77)),MAX(CO77+1/2*(CR77-CO77)*(1-COS(2*$CI77*$CM$8)),IF(SIN(RADIANS(D77))&lt;&gt;0,1-$I77/$G77/ABS(SIN(RADIANS(D77))),0)),IF(ISNUMBER(A77),1,#N/A))</f>
        <v>#N/A</v>
      </c>
      <c r="CT77" s="14"/>
      <c r="CU77" s="14" t="e">
        <f ca="1">S77/(0.5*F77+T77)</f>
        <v>#REF!</v>
      </c>
      <c r="CV77" s="14" t="e">
        <f ca="1">INT(MOD(BA77,360)/90)*90</f>
        <v>#REF!</v>
      </c>
      <c r="CW77" s="14" t="e">
        <f ca="1">IF(CV77=0,$CV$13*EXP($CW$13*$CU77)+1-$CV$13,IF(CV77=180,$CV$11*EXP($CW$11*$CU77)+1-$CV$11,$CV$12*EXP($CW$12*$CU77)+1-$CV$12))</f>
        <v>#REF!</v>
      </c>
      <c r="CX77" s="14" t="e">
        <f ca="1">IF(CV77=270,$CV$13*EXP($CW$13*$CU77)+1-$CV$13,IF(CV77=90,$CV$11*EXP($CW$11*$CU77)+1-$CV$11,$CV$12*EXP($CW$12*$CU77)+1-$CV$12))</f>
        <v>#REF!</v>
      </c>
      <c r="CY77" s="14" t="e">
        <f ca="1">CW77+1/2*(CX77-CW77)*(1-COS(2*($CJ77-$CV77)*$CW$8))</f>
        <v>#REF!</v>
      </c>
      <c r="CZ77" s="14" t="e">
        <f ca="1">IF(CV77=0,$CV$19*EXP($CW$19*$CU77)+1-$CV$19,IF(CV77=180,$CV$17*EXP($CW$17*$CU77)+1-$CV$17,$CV$18*EXP($CW$18*$CU77)+1-$CV$18))</f>
        <v>#REF!</v>
      </c>
      <c r="DA77" s="14" t="e">
        <f ca="1">IF(CV77=270,$CV$19*EXP($CW$19*$CU77)+1-$CV$19,IF(CV77=90,$CV$17*EXP($CW$17*$CU77)+1-$CV$17,$CV$18*EXP($CW$18*$CU77)+1-$CV$18))</f>
        <v>#REF!</v>
      </c>
      <c r="DB77" s="14" t="e">
        <f ca="1">CZ77+1/2*(DA77-CZ77)*(1-COS(2*($CJ77-$CV77)*$CW$8))</f>
        <v>#REF!</v>
      </c>
      <c r="DC77" s="14" t="e">
        <f ca="1">IF(OR(ISNUMBER(S77),ISNUMBER(T77)),CY77+1/2*(DB77-CY77)*(1-COS(2*CI77*$CW$8)),IF(ISNUMBER(A77),1,#N/A))</f>
        <v>#N/A</v>
      </c>
      <c r="DD77" s="14"/>
      <c r="DE77" s="14" t="e">
        <f ca="1">X77/(0.5*G77+Y77)</f>
        <v>#REF!</v>
      </c>
      <c r="DF77" s="14" t="e">
        <f ca="1">INT(MOD(CJ77,360)/90)*90</f>
        <v>#REF!</v>
      </c>
      <c r="DG77" s="14" t="e">
        <f ca="1">IF(DF77=0,$DF$13*EXP($DG$13*$DE77)+1-$DF$13,IF(DF77=180,$DF$11*EXP($DG$11*$DE77)+1-$DF$11,$DF$12*EXP($DG$12*$DE77)+1-$DF$12))</f>
        <v>#REF!</v>
      </c>
      <c r="DH77" s="14" t="e">
        <f ca="1">IF(DF77=270,$DF$13*EXP($DG$13*$DE77)+1-$DF$13,IF(DF77=90,$DF$11*EXP($DG$11*$DE77)+1-$DF$11,$DF$12*EXP($DG$12*$DE77)+1-$DF$12))</f>
        <v>#REF!</v>
      </c>
      <c r="DI77" s="14" t="e">
        <f ca="1">DG77+1/2*(DH77-DG77)*(1-COS(2*($CJ77-$DF77)*$DG$8))</f>
        <v>#REF!</v>
      </c>
      <c r="DJ77" s="14" t="e">
        <f ca="1">MIN(1,IF(DF77=0,$DF$19+(1-$DF$19)/(1+$DE77^2)^$DG$19,IF(DF77=180,$DF$17+(1-$DF$17)/(1+$DE77^2)^$DG$17,$DF$18+(1-$DF$18)/(1+$DE77^2)^$DG$18)))</f>
        <v>#REF!</v>
      </c>
      <c r="DK77" s="14" t="e">
        <f ca="1">IF(DF77=270,$DF$19+(1-$DF$19)/(1+$DE77^2)^$DG$19,IF(DF77=90,$DF$17+(1-$DF$17)/(1+$DE77^2)^$DG$17,$DF$18+(1-$DF$18)/(1+$DE77^2)^$DG$18))</f>
        <v>#REF!</v>
      </c>
      <c r="DL77" s="14" t="e">
        <f ca="1">DJ77+1/2*(DK77-DJ77)*(1-COS(2*($CJ77-$DF77)*$DG$8))</f>
        <v>#REF!</v>
      </c>
      <c r="DM77" s="14" t="e">
        <f ca="1">IF(OR(ISNUMBER(X77),ISNUMBER(Y77)),DI77+1/2*(DL77-DI77)*(1-COS(2*$CI77*$DG$8)),IF(ISNUMBER(A77),1,#N/A))</f>
        <v>#N/A</v>
      </c>
    </row>
    <row r="78" spans="1:117" s="1" customFormat="1">
      <c r="A78" s="33" t="e">
        <f ca="1">INDIRECT("Shading!"&amp;$DZ$24&amp;$EA$24+ROW(A78)-23)</f>
        <v>#REF!</v>
      </c>
      <c r="B78" s="34" t="e">
        <f ca="1">INDIRECT("Shading!"&amp;$DZ$25&amp;$EA$25+ROW(B78)-23)</f>
        <v>#REF!</v>
      </c>
      <c r="C78" s="33" t="e">
        <f ca="1">INDIRECT("Shading!"&amp;$DZ$26&amp;$EA$26+ROW(C78)-23)</f>
        <v>#REF!</v>
      </c>
      <c r="D78" s="33" t="e">
        <f ca="1">INDIRECT("Shading!"&amp;$DZ$27&amp;$EA$27+ROW(D78)-23)</f>
        <v>#REF!</v>
      </c>
      <c r="E78" s="32" t="e">
        <f ca="1">INDIRECT("Shading!"&amp;$DZ$28&amp;$EA$28+ROW(E78)-23)</f>
        <v>#REF!</v>
      </c>
      <c r="F78" s="31" t="e">
        <f ca="1">INDIRECT("Shading!"&amp;$DZ$29&amp;$EA$29+ROW(F78)-23)</f>
        <v>#REF!</v>
      </c>
      <c r="G78" s="31" t="e">
        <f ca="1">INDIRECT("Shading!"&amp;$DZ$30&amp;$EA$30+ROW(G78)-23)</f>
        <v>#REF!</v>
      </c>
      <c r="H78" s="30" t="e">
        <f ca="1">INDIRECT("Shading!"&amp;$DZ$31&amp;$EA$31+ROW(H78)-23)</f>
        <v>#REF!</v>
      </c>
      <c r="I78" s="23"/>
      <c r="J78" s="23"/>
      <c r="K78" s="24"/>
      <c r="L78" s="19"/>
      <c r="M78" s="19"/>
      <c r="N78" s="25">
        <f ca="1">IF(AND(ISNUMBER(I78),ISNUMBER(J78),ISNUMBER(K78),ISNUMBER(L78),ISNUMBER(INDIRECT("Shading!"&amp;$DZ$33&amp;$EA$33+ROW(N78)-23))),INDIRECT("Shading!"&amp;$DZ$33&amp;$EA$33+ROW(N78)-23),1)</f>
        <v>1</v>
      </c>
      <c r="O78" s="25">
        <f ca="1">IF(AND(ISNUMBER(I78),ISNUMBER(J78),ISNUMBER(K78),ISNUMBER(L78),ISNUMBER(INDIRECT("Shading!"&amp;$DZ$34&amp;$EA$34+ROW(N78)-23))),INDIRECT("Shading!"&amp;$DZ$34&amp;$EA$34+ROW(O78)-23),1)</f>
        <v>1</v>
      </c>
      <c r="P78" s="18">
        <f ca="1">IF(AND(ISNUMBER(I78),ISNUMBER(J78),ISNUMBER(K78),ISNUMBER(L78),ISNUMBER(N78)),1-(N78-BJ78)*(K78/IF(OR(E78="East",E78="West"),45,90)*(1-L78)/N78),1)</f>
        <v>1</v>
      </c>
      <c r="Q78" s="17">
        <f ca="1">IF(AND(ISNUMBER(I78),ISNUMBER(J78),ISNUMBER(K78),ISNUMBER(M78),ISNUMBER(O78)),1-(O78-CS78)*(K78/IF(OR(E78="East",E78="West"),45,90)*(1-M78)/O78),1)</f>
        <v>1</v>
      </c>
      <c r="R78" s="32" t="str">
        <f ca="1">IF(OR(P78&gt;1,Q78&gt;1),"Horizon shading ","")</f>
        <v/>
      </c>
      <c r="S78" s="29"/>
      <c r="T78" s="28"/>
      <c r="U78" s="39">
        <f>IF(AND(ISNUMBER(S78),ISNUMBER(T78)),1-0.5*(1-BT78),1)</f>
        <v>1</v>
      </c>
      <c r="V78" s="38">
        <f>IF(AND(ISNUMBER(S78),ISNUMBER(T78)),1-0.5*(1-DC78),1)</f>
        <v>1</v>
      </c>
      <c r="W78" s="215" t="str">
        <f>IF(OR(U78&gt;1,V78&gt;1),"Reveal shading ","")</f>
        <v/>
      </c>
      <c r="X78" s="23"/>
      <c r="Y78" s="23"/>
      <c r="Z78" s="19"/>
      <c r="AA78" s="19"/>
      <c r="AB78" s="25">
        <f ca="1">IF(AND(ISNUMBER(X78),ISNUMBER(Y78),ISNUMBER(Z78),ISNUMBER(INDIRECT("Shading!"&amp;$DZ$35&amp;$EA$35+ROW(N78)-23))),INDIRECT("Shading!"&amp;$DZ$35&amp;$EA$35+ROW(N78)-23),1)</f>
        <v>1</v>
      </c>
      <c r="AC78" s="25">
        <f ca="1">IF(AND(ISNUMBER(X78),ISNUMBER(Y78),ISNUMBER(AA78),ISNUMBER(INDIRECT("Shading!"&amp;$DZ$36&amp;$EA$36+ROW(N78)-23))),INDIRECT("Shading!"&amp;$DZ$36&amp;$EA$36+ROW(O78)-23),1)</f>
        <v>1</v>
      </c>
      <c r="AD78" s="18">
        <f ca="1">IF(AND(ISNUMBER(X78),ISNUMBER(Y78),ISNUMBER(Z78),ISNUMBER(AB78)),1-(AB78-CD78)/AB78*(1-Z78),1)</f>
        <v>1</v>
      </c>
      <c r="AE78" s="17">
        <f ca="1">IF(AND(ISNUMBER(X78),ISNUMBER(Y78),ISNUMBER(AA78),ISNUMBER(AC78)),1-(AC78-DM78)/AC78*(1-AA78),1)</f>
        <v>1</v>
      </c>
      <c r="AF78" s="215" t="str">
        <f ca="1">IF(OR(AD78&gt;1,AE78&gt;1),"Overhang shading ","")</f>
        <v/>
      </c>
      <c r="AG78" s="24"/>
      <c r="AH78" s="24"/>
      <c r="AI78" s="23"/>
      <c r="AJ78" s="37">
        <f>IF(AND(ISNUMBER($AI$19),ISNUMBER(AG78)),$F78*$AI$19/1000*$AG78,0)</f>
        <v>0</v>
      </c>
      <c r="AK78" s="36">
        <f>IF(AND(ISNUMBER($AI$19),ISNUMBER(AH78)),IF(ISNUMBER($AI78),$AI78,$G78)*$AI$19/1000*$AH78,0)</f>
        <v>0</v>
      </c>
      <c r="AL78" s="35">
        <f>IF(OR(AJ78&gt;0,AK78&gt;0),1-(AJ78+AK78)/H78*$AI$18,1)</f>
        <v>1</v>
      </c>
      <c r="AM78" s="215" t="str">
        <f>IF(AL78&gt;1,"Glazing bars/juliet balcony shading ","")</f>
        <v/>
      </c>
      <c r="AN78" s="19"/>
      <c r="AO78" s="19"/>
      <c r="AP78" s="18" t="str">
        <f ca="1">IF(OR(P78*U78*AD78*AL78*IF(ISNUMBER(AN78),AN78,1)&gt;=1,P78*U78*AD78*AL78*IF(ISNUMBER(AN78),AN78,1)=0),"",P78*U78*AD78*AL78*IF(ISNUMBER(AN78),AN78,1))</f>
        <v/>
      </c>
      <c r="AQ78" s="17" t="str">
        <f ca="1">IF(OR(Q78*V78*AE78*AL78*IF(ISNUMBER(AO78),AO78,1)&gt;=1,Q78*V78*AE78*AL78*IF(ISNUMBER(AO78),AO78,1)=0),"",Q78*V78*AE78*AL78*IF(ISNUMBER(AO78),AO78,1))</f>
        <v/>
      </c>
      <c r="AR78" s="16" t="str">
        <f ca="1">'Additional Shading 424'!$AP78</f>
        <v/>
      </c>
      <c r="AS78" s="16" t="str">
        <f ca="1">'Additional Shading 424'!$AQ78</f>
        <v/>
      </c>
      <c r="AZ78" s="15" t="e">
        <f ca="1">D78</f>
        <v>#REF!</v>
      </c>
      <c r="BA78" s="15" t="e">
        <f ca="1">C78</f>
        <v>#REF!</v>
      </c>
      <c r="BB78" s="14">
        <f>IF(AND(I78=0,J78=0),1,I78/J78)</f>
        <v>1</v>
      </c>
      <c r="BC78" s="14" t="e">
        <f ca="1">INT(MOD(BA78,360)/90)*90</f>
        <v>#REF!</v>
      </c>
      <c r="BD78" s="14" t="e">
        <f ca="1">IF(BC78=0,$BC$13+(1-$BC$13)/(1+$BB78^2)^$BD$13,IF(BC78=180,$BC$11+(1-$BC$11)/(1+$BB78^2)^$BD$11,$BC$12+(1-$BC$12)/(1+$BB78^2)^$BD$12))</f>
        <v>#REF!</v>
      </c>
      <c r="BE78" s="14" t="e">
        <f ca="1">IF(BC78=270,$BC$13+(1-$BC$13)/(1+$BB78^2)^$BD$13,IF(BC78=90,$BC$11+(1-$BC$11)/(1+$BB78^2)^$BD$11,$BC$12+(1-$BC$12)/(1+$BB78^2)^$BD$12))</f>
        <v>#REF!</v>
      </c>
      <c r="BF78" s="14" t="e">
        <f ca="1">BD78+1/2*(BE78-BD78)*(1-COS(2*($BA78-$BC78)*$BD$8))</f>
        <v>#REF!</v>
      </c>
      <c r="BG78" s="14" t="e">
        <f ca="1">IF(BC78=0,$BC$19*EXP($BD$19*$BB78)+1-$BC$19,IF(BC78=180,$BC$17+(1-$BC$17)/(1+$BB78^2)^$BD$17,$BC$18*EXP($BD$18*$BB78)+1-$BC$18))</f>
        <v>#REF!</v>
      </c>
      <c r="BH78" s="14" t="e">
        <f ca="1">IF(BC78=270,$BC$19*EXP($BD$19*$BB78)+1-$BC$19,IF(BC78=90,$BC$17+(1-$BC$17)/(1+$BB78^2)^$BD$17,$BC$18*EXP($BD$18*$BB78)+1-$BC$18))</f>
        <v>#REF!</v>
      </c>
      <c r="BI78" s="14" t="e">
        <f ca="1">BG78+1/2*(BH78-BG78)*(1-COS(2*($BA78-$BC78)*$BD$8))</f>
        <v>#REF!</v>
      </c>
      <c r="BJ78" s="14" t="e">
        <f ca="1">IF(OR(ISNUMBER(I78),ISNUMBER(J78)),MAX(BF78+1/2*(BI78-BF78)*(1-COS(2*$AZ78*$BD$8)),IF(SIN(RADIANS(D78))&lt;&gt;0,1-$I78/$G78/ABS(SIN(RADIANS(D78))),0)),IF(ISNUMBER(A78),1,#N/A))</f>
        <v>#N/A</v>
      </c>
      <c r="BK78" s="14"/>
      <c r="BL78" s="14" t="e">
        <f ca="1">S78/(0.5*F78+T78)</f>
        <v>#REF!</v>
      </c>
      <c r="BM78" s="14" t="e">
        <f ca="1">INT(MOD(BA78,360)/90)*90</f>
        <v>#REF!</v>
      </c>
      <c r="BN78" s="14" t="e">
        <f ca="1">IF(BM78=0,$BM$13*EXP($BN$13*$BL78)+1-$BM$13,IF(BM78=180,$BM$11*EXP($BN$11*$BL78)+1-$BM$11,$BM$12*EXP($BN$12*$BL78)+1-$BM$12))</f>
        <v>#REF!</v>
      </c>
      <c r="BO78" s="14" t="e">
        <f ca="1">IF(BM78=270,$BM$13*EXP($BN$13*$BL78)+1-$BM$13,IF(BM78=90,$BM$11*EXP($BN$11*$BL78)+1-$BM$11,$BM$12*EXP($BN$12*$BL78)+1-$BM$12))</f>
        <v>#REF!</v>
      </c>
      <c r="BP78" s="14" t="e">
        <f ca="1">BN78+1/2*(BO78-BN78)*(1-COS(2*($C78-$BM78)*$BN$8))</f>
        <v>#REF!</v>
      </c>
      <c r="BQ78" s="14" t="e">
        <f ca="1">IF(BM78=0,$BM$19*EXP($BN$19*$BL78)+1-$BM$19,IF(BM78=180,$BM$17*EXP($BN$17*$BL78)+1-$BM$17,$BM$18*EXP($BN$18*$BL78)+1-$BM$18))</f>
        <v>#REF!</v>
      </c>
      <c r="BR78" s="14" t="e">
        <f ca="1">IF(BM78=270,$BM$19*EXP($BN$19*$BL78)+1-$BM$19,IF(BM78=90,$BM$17*EXP($BN$17*$BL78)+1-$BM$17,$BM$18*EXP($BN$18*$BL78)+1-$BM$18))</f>
        <v>#REF!</v>
      </c>
      <c r="BS78" s="14" t="e">
        <f ca="1">BQ78+1/2*(BR78-BQ78)*(1-COS(2*($C78-$BM78)*$BN$8))</f>
        <v>#REF!</v>
      </c>
      <c r="BT78" s="14" t="e">
        <f ca="1">BP78+1/2*(BS78-BP78)*(1-COS(2*$AZ78*$BN$8))</f>
        <v>#REF!</v>
      </c>
      <c r="BU78" s="14"/>
      <c r="BV78" s="14" t="e">
        <f ca="1">X78/(0.5*G78+Y78)</f>
        <v>#REF!</v>
      </c>
      <c r="BW78" s="14" t="e">
        <f ca="1">INT(MOD(BA78,360)/90)*90</f>
        <v>#REF!</v>
      </c>
      <c r="BX78" s="14" t="e">
        <f ca="1">IF(BW78=0,$BW$13*EXP($BX$13*$BV78)+1-$BW$13,IF(BW78=180,$BW$11*EXP($BX$11*$BV78)+1-$BW$11,$BW$12*EXP($BX$12*$BV78)+1-$BW$12))</f>
        <v>#REF!</v>
      </c>
      <c r="BY78" s="14" t="e">
        <f ca="1">IF(BW78=270,$BW$13*EXP($BX$13*$BV78)+1-$BW$13,IF(BW78=90,$BW$11*EXP($BX$11*$BV78)+1-$BW$11,$BW$12*EXP($BX$12*$BV78)+1-$BW$12))</f>
        <v>#REF!</v>
      </c>
      <c r="BZ78" s="14" t="e">
        <f ca="1">BX78+1/2*(BY78-BX78)*(1-COS(2*($BA78-$BW78)*$BX$8))</f>
        <v>#REF!</v>
      </c>
      <c r="CA78" s="14" t="e">
        <f ca="1">MIN(1,IF(BW78=0,$BW$19*EXP($BX$19*$BV78)+1-$BW$19,IF(BW78=180,$BW$17*EXP($BX$17*$BV78)+1-$BW$17,$BW$18*EXP($BX$18*$BV78)+1-$BW$18)))</f>
        <v>#REF!</v>
      </c>
      <c r="CB78" s="14" t="e">
        <f ca="1">IF(BW78=270,$BW$19*EXP($BX$19*$BV78)+1-$BW$19,IF(BW78=90,$BW$17*EXP($BX$17*$BV78)+1-$BW$17,$BW$18*EXP($BX$18*$BV78)+1-$BW$18))</f>
        <v>#REF!</v>
      </c>
      <c r="CC78" s="14" t="e">
        <f ca="1">CA78+1/2*(CB78-CA78)*(1-COS(2*($BA78-$BW78)*$BX$8))</f>
        <v>#REF!</v>
      </c>
      <c r="CD78" s="14" t="e">
        <f ca="1">BZ78+1/2*(CC78-BZ78)*(1-COS(2*$AZ78*$BX$8))</f>
        <v>#REF!</v>
      </c>
      <c r="CI78" s="15" t="e">
        <f ca="1">D78</f>
        <v>#REF!</v>
      </c>
      <c r="CJ78" s="15" t="e">
        <f ca="1">C78</f>
        <v>#REF!</v>
      </c>
      <c r="CK78" s="14">
        <f>IF(AND(I78=0,J78=0),1,I78/J78)</f>
        <v>1</v>
      </c>
      <c r="CL78" s="14" t="e">
        <f ca="1">INT(MOD(CJ78,360)/90)*90</f>
        <v>#REF!</v>
      </c>
      <c r="CM78" s="14" t="e">
        <f ca="1">IF(CL78=0,$CL$13*EXP($CM$13*$CK78)+1-$CL$13,IF(CL78=180,$CL$11*EXP($CM$11*$CK78)+1-$CL$11,$CL$12*EXP($CM$12*$CK78)+1-$CL$12))</f>
        <v>#REF!</v>
      </c>
      <c r="CN78" s="14" t="e">
        <f ca="1">IF(CL78=270,$CL$13*EXP($CM$13*$CK78)+1-$CL$13,IF(CL78=90,$CL$11*EXP($CM$11*$CK78)+1-$CL$11,$CL$12*EXP($CM$12*$CK78)+1-$CL$12))</f>
        <v>#REF!</v>
      </c>
      <c r="CO78" s="14" t="e">
        <f ca="1">CM78+1/2*(CN78-CM78)*(1-COS(2*($CJ78-$CL78)*$CM$8))</f>
        <v>#REF!</v>
      </c>
      <c r="CP78" s="14" t="e">
        <f ca="1">IF(CL78=0,$CL$19*EXP($CM$19*$CK78)+1-$CL$19,IF(CL78=180,$CL$17*EXP($CM$17*$CK78)+1-$CL$17,$CL$18*EXP($CM$18*$CK78)+1-$CL$18))</f>
        <v>#REF!</v>
      </c>
      <c r="CQ78" s="14" t="e">
        <f ca="1">IF(CL78=270,$CL$19*EXP($CM$19*$CK78)+1-$CL$19,IF(CL78=90,$CL$17*EXP($CM$17*$CK78)+1-$CL$17,$CL$18*EXP($CM$18*$CK78)+1-$CL$18))</f>
        <v>#REF!</v>
      </c>
      <c r="CR78" s="14" t="e">
        <f ca="1">CP78+1/2*(CQ78-CP78)*(1-COS(2*($CJ78-$CL78)*$CM$8))</f>
        <v>#REF!</v>
      </c>
      <c r="CS78" s="14" t="e">
        <f ca="1">IF(OR(ISNUMBER(I78),ISNUMBER(J78)),MAX(CO78+1/2*(CR78-CO78)*(1-COS(2*$CI78*$CM$8)),IF(SIN(RADIANS(D78))&lt;&gt;0,1-$I78/$G78/ABS(SIN(RADIANS(D78))),0)),IF(ISNUMBER(A78),1,#N/A))</f>
        <v>#N/A</v>
      </c>
      <c r="CT78" s="14"/>
      <c r="CU78" s="14" t="e">
        <f ca="1">S78/(0.5*F78+T78)</f>
        <v>#REF!</v>
      </c>
      <c r="CV78" s="14" t="e">
        <f ca="1">INT(MOD(BA78,360)/90)*90</f>
        <v>#REF!</v>
      </c>
      <c r="CW78" s="14" t="e">
        <f ca="1">IF(CV78=0,$CV$13*EXP($CW$13*$CU78)+1-$CV$13,IF(CV78=180,$CV$11*EXP($CW$11*$CU78)+1-$CV$11,$CV$12*EXP($CW$12*$CU78)+1-$CV$12))</f>
        <v>#REF!</v>
      </c>
      <c r="CX78" s="14" t="e">
        <f ca="1">IF(CV78=270,$CV$13*EXP($CW$13*$CU78)+1-$CV$13,IF(CV78=90,$CV$11*EXP($CW$11*$CU78)+1-$CV$11,$CV$12*EXP($CW$12*$CU78)+1-$CV$12))</f>
        <v>#REF!</v>
      </c>
      <c r="CY78" s="14" t="e">
        <f ca="1">CW78+1/2*(CX78-CW78)*(1-COS(2*($CJ78-$CV78)*$CW$8))</f>
        <v>#REF!</v>
      </c>
      <c r="CZ78" s="14" t="e">
        <f ca="1">IF(CV78=0,$CV$19*EXP($CW$19*$CU78)+1-$CV$19,IF(CV78=180,$CV$17*EXP($CW$17*$CU78)+1-$CV$17,$CV$18*EXP($CW$18*$CU78)+1-$CV$18))</f>
        <v>#REF!</v>
      </c>
      <c r="DA78" s="14" t="e">
        <f ca="1">IF(CV78=270,$CV$19*EXP($CW$19*$CU78)+1-$CV$19,IF(CV78=90,$CV$17*EXP($CW$17*$CU78)+1-$CV$17,$CV$18*EXP($CW$18*$CU78)+1-$CV$18))</f>
        <v>#REF!</v>
      </c>
      <c r="DB78" s="14" t="e">
        <f ca="1">CZ78+1/2*(DA78-CZ78)*(1-COS(2*($CJ78-$CV78)*$CW$8))</f>
        <v>#REF!</v>
      </c>
      <c r="DC78" s="14" t="e">
        <f ca="1">IF(OR(ISNUMBER(S78),ISNUMBER(T78)),CY78+1/2*(DB78-CY78)*(1-COS(2*CI78*$CW$8)),IF(ISNUMBER(A78),1,#N/A))</f>
        <v>#N/A</v>
      </c>
      <c r="DD78" s="14"/>
      <c r="DE78" s="14" t="e">
        <f ca="1">X78/(0.5*G78+Y78)</f>
        <v>#REF!</v>
      </c>
      <c r="DF78" s="14" t="e">
        <f ca="1">INT(MOD(CJ78,360)/90)*90</f>
        <v>#REF!</v>
      </c>
      <c r="DG78" s="14" t="e">
        <f ca="1">IF(DF78=0,$DF$13*EXP($DG$13*$DE78)+1-$DF$13,IF(DF78=180,$DF$11*EXP($DG$11*$DE78)+1-$DF$11,$DF$12*EXP($DG$12*$DE78)+1-$DF$12))</f>
        <v>#REF!</v>
      </c>
      <c r="DH78" s="14" t="e">
        <f ca="1">IF(DF78=270,$DF$13*EXP($DG$13*$DE78)+1-$DF$13,IF(DF78=90,$DF$11*EXP($DG$11*$DE78)+1-$DF$11,$DF$12*EXP($DG$12*$DE78)+1-$DF$12))</f>
        <v>#REF!</v>
      </c>
      <c r="DI78" s="14" t="e">
        <f ca="1">DG78+1/2*(DH78-DG78)*(1-COS(2*($CJ78-$DF78)*$DG$8))</f>
        <v>#REF!</v>
      </c>
      <c r="DJ78" s="14" t="e">
        <f ca="1">MIN(1,IF(DF78=0,$DF$19+(1-$DF$19)/(1+$DE78^2)^$DG$19,IF(DF78=180,$DF$17+(1-$DF$17)/(1+$DE78^2)^$DG$17,$DF$18+(1-$DF$18)/(1+$DE78^2)^$DG$18)))</f>
        <v>#REF!</v>
      </c>
      <c r="DK78" s="14" t="e">
        <f ca="1">IF(DF78=270,$DF$19+(1-$DF$19)/(1+$DE78^2)^$DG$19,IF(DF78=90,$DF$17+(1-$DF$17)/(1+$DE78^2)^$DG$17,$DF$18+(1-$DF$18)/(1+$DE78^2)^$DG$18))</f>
        <v>#REF!</v>
      </c>
      <c r="DL78" s="14" t="e">
        <f ca="1">DJ78+1/2*(DK78-DJ78)*(1-COS(2*($CJ78-$DF78)*$DG$8))</f>
        <v>#REF!</v>
      </c>
      <c r="DM78" s="14" t="e">
        <f ca="1">IF(OR(ISNUMBER(X78),ISNUMBER(Y78)),DI78+1/2*(DL78-DI78)*(1-COS(2*$CI78*$DG$8)),IF(ISNUMBER(A78),1,#N/A))</f>
        <v>#N/A</v>
      </c>
    </row>
    <row r="79" spans="1:117" s="1" customFormat="1">
      <c r="A79" s="33" t="e">
        <f ca="1">INDIRECT("Shading!"&amp;$DZ$24&amp;$EA$24+ROW(A79)-23)</f>
        <v>#REF!</v>
      </c>
      <c r="B79" s="34" t="e">
        <f ca="1">INDIRECT("Shading!"&amp;$DZ$25&amp;$EA$25+ROW(B79)-23)</f>
        <v>#REF!</v>
      </c>
      <c r="C79" s="33" t="e">
        <f ca="1">INDIRECT("Shading!"&amp;$DZ$26&amp;$EA$26+ROW(C79)-23)</f>
        <v>#REF!</v>
      </c>
      <c r="D79" s="33" t="e">
        <f ca="1">INDIRECT("Shading!"&amp;$DZ$27&amp;$EA$27+ROW(D79)-23)</f>
        <v>#REF!</v>
      </c>
      <c r="E79" s="32" t="e">
        <f ca="1">INDIRECT("Shading!"&amp;$DZ$28&amp;$EA$28+ROW(E79)-23)</f>
        <v>#REF!</v>
      </c>
      <c r="F79" s="31" t="e">
        <f ca="1">INDIRECT("Shading!"&amp;$DZ$29&amp;$EA$29+ROW(F79)-23)</f>
        <v>#REF!</v>
      </c>
      <c r="G79" s="31" t="e">
        <f ca="1">INDIRECT("Shading!"&amp;$DZ$30&amp;$EA$30+ROW(G79)-23)</f>
        <v>#REF!</v>
      </c>
      <c r="H79" s="30" t="e">
        <f ca="1">INDIRECT("Shading!"&amp;$DZ$31&amp;$EA$31+ROW(H79)-23)</f>
        <v>#REF!</v>
      </c>
      <c r="I79" s="23"/>
      <c r="J79" s="23"/>
      <c r="K79" s="24"/>
      <c r="L79" s="19"/>
      <c r="M79" s="19"/>
      <c r="N79" s="25">
        <f ca="1">IF(AND(ISNUMBER(I79),ISNUMBER(J79),ISNUMBER(K79),ISNUMBER(L79),ISNUMBER(INDIRECT("Shading!"&amp;$DZ$33&amp;$EA$33+ROW(N79)-23))),INDIRECT("Shading!"&amp;$DZ$33&amp;$EA$33+ROW(N79)-23),1)</f>
        <v>1</v>
      </c>
      <c r="O79" s="25">
        <f ca="1">IF(AND(ISNUMBER(I79),ISNUMBER(J79),ISNUMBER(K79),ISNUMBER(L79),ISNUMBER(INDIRECT("Shading!"&amp;$DZ$34&amp;$EA$34+ROW(N79)-23))),INDIRECT("Shading!"&amp;$DZ$34&amp;$EA$34+ROW(O79)-23),1)</f>
        <v>1</v>
      </c>
      <c r="P79" s="18">
        <f ca="1">IF(AND(ISNUMBER(I79),ISNUMBER(J79),ISNUMBER(K79),ISNUMBER(L79),ISNUMBER(N79)),1-(N79-BJ79)*(K79/IF(OR(E79="East",E79="West"),45,90)*(1-L79)/N79),1)</f>
        <v>1</v>
      </c>
      <c r="Q79" s="17">
        <f ca="1">IF(AND(ISNUMBER(I79),ISNUMBER(J79),ISNUMBER(K79),ISNUMBER(M79),ISNUMBER(O79)),1-(O79-CS79)*(K79/IF(OR(E79="East",E79="West"),45,90)*(1-M79)/O79),1)</f>
        <v>1</v>
      </c>
      <c r="R79" s="32" t="str">
        <f ca="1">IF(OR(P79&gt;1,Q79&gt;1),"Horizon shading ","")</f>
        <v/>
      </c>
      <c r="S79" s="29"/>
      <c r="T79" s="28"/>
      <c r="U79" s="39">
        <f>IF(AND(ISNUMBER(S79),ISNUMBER(T79)),1-0.5*(1-BT79),1)</f>
        <v>1</v>
      </c>
      <c r="V79" s="38">
        <f>IF(AND(ISNUMBER(S79),ISNUMBER(T79)),1-0.5*(1-DC79),1)</f>
        <v>1</v>
      </c>
      <c r="W79" s="215" t="str">
        <f>IF(OR(U79&gt;1,V79&gt;1),"Reveal shading ","")</f>
        <v/>
      </c>
      <c r="X79" s="23"/>
      <c r="Y79" s="23"/>
      <c r="Z79" s="19"/>
      <c r="AA79" s="19"/>
      <c r="AB79" s="25">
        <f ca="1">IF(AND(ISNUMBER(X79),ISNUMBER(Y79),ISNUMBER(Z79),ISNUMBER(INDIRECT("Shading!"&amp;$DZ$35&amp;$EA$35+ROW(N79)-23))),INDIRECT("Shading!"&amp;$DZ$35&amp;$EA$35+ROW(N79)-23),1)</f>
        <v>1</v>
      </c>
      <c r="AC79" s="25">
        <f ca="1">IF(AND(ISNUMBER(X79),ISNUMBER(Y79),ISNUMBER(AA79),ISNUMBER(INDIRECT("Shading!"&amp;$DZ$36&amp;$EA$36+ROW(N79)-23))),INDIRECT("Shading!"&amp;$DZ$36&amp;$EA$36+ROW(O79)-23),1)</f>
        <v>1</v>
      </c>
      <c r="AD79" s="18">
        <f ca="1">IF(AND(ISNUMBER(X79),ISNUMBER(Y79),ISNUMBER(Z79),ISNUMBER(AB79)),1-(AB79-CD79)/AB79*(1-Z79),1)</f>
        <v>1</v>
      </c>
      <c r="AE79" s="17">
        <f ca="1">IF(AND(ISNUMBER(X79),ISNUMBER(Y79),ISNUMBER(AA79),ISNUMBER(AC79)),1-(AC79-DM79)/AC79*(1-AA79),1)</f>
        <v>1</v>
      </c>
      <c r="AF79" s="215" t="str">
        <f ca="1">IF(OR(AD79&gt;1,AE79&gt;1),"Overhang shading ","")</f>
        <v/>
      </c>
      <c r="AG79" s="24"/>
      <c r="AH79" s="24"/>
      <c r="AI79" s="23"/>
      <c r="AJ79" s="37">
        <f>IF(AND(ISNUMBER($AI$19),ISNUMBER(AG79)),$F79*$AI$19/1000*$AG79,0)</f>
        <v>0</v>
      </c>
      <c r="AK79" s="36">
        <f>IF(AND(ISNUMBER($AI$19),ISNUMBER(AH79)),IF(ISNUMBER($AI79),$AI79,$G79)*$AI$19/1000*$AH79,0)</f>
        <v>0</v>
      </c>
      <c r="AL79" s="35">
        <f>IF(OR(AJ79&gt;0,AK79&gt;0),1-(AJ79+AK79)/H79*$AI$18,1)</f>
        <v>1</v>
      </c>
      <c r="AM79" s="215" t="str">
        <f>IF(AL79&gt;1,"Glazing bars/juliet balcony shading ","")</f>
        <v/>
      </c>
      <c r="AN79" s="19"/>
      <c r="AO79" s="19"/>
      <c r="AP79" s="18" t="str">
        <f ca="1">IF(OR(P79*U79*AD79*AL79*IF(ISNUMBER(AN79),AN79,1)&gt;=1,P79*U79*AD79*AL79*IF(ISNUMBER(AN79),AN79,1)=0),"",P79*U79*AD79*AL79*IF(ISNUMBER(AN79),AN79,1))</f>
        <v/>
      </c>
      <c r="AQ79" s="17" t="str">
        <f ca="1">IF(OR(Q79*V79*AE79*AL79*IF(ISNUMBER(AO79),AO79,1)&gt;=1,Q79*V79*AE79*AL79*IF(ISNUMBER(AO79),AO79,1)=0),"",Q79*V79*AE79*AL79*IF(ISNUMBER(AO79),AO79,1))</f>
        <v/>
      </c>
      <c r="AR79" s="16" t="str">
        <f ca="1">'Additional Shading 424'!$AP79</f>
        <v/>
      </c>
      <c r="AS79" s="16" t="str">
        <f ca="1">'Additional Shading 424'!$AQ79</f>
        <v/>
      </c>
      <c r="AZ79" s="15" t="e">
        <f ca="1">D79</f>
        <v>#REF!</v>
      </c>
      <c r="BA79" s="15" t="e">
        <f ca="1">C79</f>
        <v>#REF!</v>
      </c>
      <c r="BB79" s="14">
        <f>IF(AND(I79=0,J79=0),1,I79/J79)</f>
        <v>1</v>
      </c>
      <c r="BC79" s="14" t="e">
        <f ca="1">INT(MOD(BA79,360)/90)*90</f>
        <v>#REF!</v>
      </c>
      <c r="BD79" s="14" t="e">
        <f ca="1">IF(BC79=0,$BC$13+(1-$BC$13)/(1+$BB79^2)^$BD$13,IF(BC79=180,$BC$11+(1-$BC$11)/(1+$BB79^2)^$BD$11,$BC$12+(1-$BC$12)/(1+$BB79^2)^$BD$12))</f>
        <v>#REF!</v>
      </c>
      <c r="BE79" s="14" t="e">
        <f ca="1">IF(BC79=270,$BC$13+(1-$BC$13)/(1+$BB79^2)^$BD$13,IF(BC79=90,$BC$11+(1-$BC$11)/(1+$BB79^2)^$BD$11,$BC$12+(1-$BC$12)/(1+$BB79^2)^$BD$12))</f>
        <v>#REF!</v>
      </c>
      <c r="BF79" s="14" t="e">
        <f ca="1">BD79+1/2*(BE79-BD79)*(1-COS(2*($BA79-$BC79)*$BD$8))</f>
        <v>#REF!</v>
      </c>
      <c r="BG79" s="14" t="e">
        <f ca="1">IF(BC79=0,$BC$19*EXP($BD$19*$BB79)+1-$BC$19,IF(BC79=180,$BC$17+(1-$BC$17)/(1+$BB79^2)^$BD$17,$BC$18*EXP($BD$18*$BB79)+1-$BC$18))</f>
        <v>#REF!</v>
      </c>
      <c r="BH79" s="14" t="e">
        <f ca="1">IF(BC79=270,$BC$19*EXP($BD$19*$BB79)+1-$BC$19,IF(BC79=90,$BC$17+(1-$BC$17)/(1+$BB79^2)^$BD$17,$BC$18*EXP($BD$18*$BB79)+1-$BC$18))</f>
        <v>#REF!</v>
      </c>
      <c r="BI79" s="14" t="e">
        <f ca="1">BG79+1/2*(BH79-BG79)*(1-COS(2*($BA79-$BC79)*$BD$8))</f>
        <v>#REF!</v>
      </c>
      <c r="BJ79" s="14" t="e">
        <f ca="1">IF(OR(ISNUMBER(I79),ISNUMBER(J79)),MAX(BF79+1/2*(BI79-BF79)*(1-COS(2*$AZ79*$BD$8)),IF(SIN(RADIANS(D79))&lt;&gt;0,1-$I79/$G79/ABS(SIN(RADIANS(D79))),0)),IF(ISNUMBER(A79),1,#N/A))</f>
        <v>#N/A</v>
      </c>
      <c r="BK79" s="14"/>
      <c r="BL79" s="14" t="e">
        <f ca="1">S79/(0.5*F79+T79)</f>
        <v>#REF!</v>
      </c>
      <c r="BM79" s="14" t="e">
        <f ca="1">INT(MOD(BA79,360)/90)*90</f>
        <v>#REF!</v>
      </c>
      <c r="BN79" s="14" t="e">
        <f ca="1">IF(BM79=0,$BM$13*EXP($BN$13*$BL79)+1-$BM$13,IF(BM79=180,$BM$11*EXP($BN$11*$BL79)+1-$BM$11,$BM$12*EXP($BN$12*$BL79)+1-$BM$12))</f>
        <v>#REF!</v>
      </c>
      <c r="BO79" s="14" t="e">
        <f ca="1">IF(BM79=270,$BM$13*EXP($BN$13*$BL79)+1-$BM$13,IF(BM79=90,$BM$11*EXP($BN$11*$BL79)+1-$BM$11,$BM$12*EXP($BN$12*$BL79)+1-$BM$12))</f>
        <v>#REF!</v>
      </c>
      <c r="BP79" s="14" t="e">
        <f ca="1">BN79+1/2*(BO79-BN79)*(1-COS(2*($C79-$BM79)*$BN$8))</f>
        <v>#REF!</v>
      </c>
      <c r="BQ79" s="14" t="e">
        <f ca="1">IF(BM79=0,$BM$19*EXP($BN$19*$BL79)+1-$BM$19,IF(BM79=180,$BM$17*EXP($BN$17*$BL79)+1-$BM$17,$BM$18*EXP($BN$18*$BL79)+1-$BM$18))</f>
        <v>#REF!</v>
      </c>
      <c r="BR79" s="14" t="e">
        <f ca="1">IF(BM79=270,$BM$19*EXP($BN$19*$BL79)+1-$BM$19,IF(BM79=90,$BM$17*EXP($BN$17*$BL79)+1-$BM$17,$BM$18*EXP($BN$18*$BL79)+1-$BM$18))</f>
        <v>#REF!</v>
      </c>
      <c r="BS79" s="14" t="e">
        <f ca="1">BQ79+1/2*(BR79-BQ79)*(1-COS(2*($C79-$BM79)*$BN$8))</f>
        <v>#REF!</v>
      </c>
      <c r="BT79" s="14" t="e">
        <f ca="1">BP79+1/2*(BS79-BP79)*(1-COS(2*$AZ79*$BN$8))</f>
        <v>#REF!</v>
      </c>
      <c r="BU79" s="14"/>
      <c r="BV79" s="14" t="e">
        <f ca="1">X79/(0.5*G79+Y79)</f>
        <v>#REF!</v>
      </c>
      <c r="BW79" s="14" t="e">
        <f ca="1">INT(MOD(BA79,360)/90)*90</f>
        <v>#REF!</v>
      </c>
      <c r="BX79" s="14" t="e">
        <f ca="1">IF(BW79=0,$BW$13*EXP($BX$13*$BV79)+1-$BW$13,IF(BW79=180,$BW$11*EXP($BX$11*$BV79)+1-$BW$11,$BW$12*EXP($BX$12*$BV79)+1-$BW$12))</f>
        <v>#REF!</v>
      </c>
      <c r="BY79" s="14" t="e">
        <f ca="1">IF(BW79=270,$BW$13*EXP($BX$13*$BV79)+1-$BW$13,IF(BW79=90,$BW$11*EXP($BX$11*$BV79)+1-$BW$11,$BW$12*EXP($BX$12*$BV79)+1-$BW$12))</f>
        <v>#REF!</v>
      </c>
      <c r="BZ79" s="14" t="e">
        <f ca="1">BX79+1/2*(BY79-BX79)*(1-COS(2*($BA79-$BW79)*$BX$8))</f>
        <v>#REF!</v>
      </c>
      <c r="CA79" s="14" t="e">
        <f ca="1">MIN(1,IF(BW79=0,$BW$19*EXP($BX$19*$BV79)+1-$BW$19,IF(BW79=180,$BW$17*EXP($BX$17*$BV79)+1-$BW$17,$BW$18*EXP($BX$18*$BV79)+1-$BW$18)))</f>
        <v>#REF!</v>
      </c>
      <c r="CB79" s="14" t="e">
        <f ca="1">IF(BW79=270,$BW$19*EXP($BX$19*$BV79)+1-$BW$19,IF(BW79=90,$BW$17*EXP($BX$17*$BV79)+1-$BW$17,$BW$18*EXP($BX$18*$BV79)+1-$BW$18))</f>
        <v>#REF!</v>
      </c>
      <c r="CC79" s="14" t="e">
        <f ca="1">CA79+1/2*(CB79-CA79)*(1-COS(2*($BA79-$BW79)*$BX$8))</f>
        <v>#REF!</v>
      </c>
      <c r="CD79" s="14" t="e">
        <f ca="1">BZ79+1/2*(CC79-BZ79)*(1-COS(2*$AZ79*$BX$8))</f>
        <v>#REF!</v>
      </c>
      <c r="CI79" s="15" t="e">
        <f ca="1">D79</f>
        <v>#REF!</v>
      </c>
      <c r="CJ79" s="15" t="e">
        <f ca="1">C79</f>
        <v>#REF!</v>
      </c>
      <c r="CK79" s="14">
        <f>IF(AND(I79=0,J79=0),1,I79/J79)</f>
        <v>1</v>
      </c>
      <c r="CL79" s="14" t="e">
        <f ca="1">INT(MOD(CJ79,360)/90)*90</f>
        <v>#REF!</v>
      </c>
      <c r="CM79" s="14" t="e">
        <f ca="1">IF(CL79=0,$CL$13*EXP($CM$13*$CK79)+1-$CL$13,IF(CL79=180,$CL$11*EXP($CM$11*$CK79)+1-$CL$11,$CL$12*EXP($CM$12*$CK79)+1-$CL$12))</f>
        <v>#REF!</v>
      </c>
      <c r="CN79" s="14" t="e">
        <f ca="1">IF(CL79=270,$CL$13*EXP($CM$13*$CK79)+1-$CL$13,IF(CL79=90,$CL$11*EXP($CM$11*$CK79)+1-$CL$11,$CL$12*EXP($CM$12*$CK79)+1-$CL$12))</f>
        <v>#REF!</v>
      </c>
      <c r="CO79" s="14" t="e">
        <f ca="1">CM79+1/2*(CN79-CM79)*(1-COS(2*($CJ79-$CL79)*$CM$8))</f>
        <v>#REF!</v>
      </c>
      <c r="CP79" s="14" t="e">
        <f ca="1">IF(CL79=0,$CL$19*EXP($CM$19*$CK79)+1-$CL$19,IF(CL79=180,$CL$17*EXP($CM$17*$CK79)+1-$CL$17,$CL$18*EXP($CM$18*$CK79)+1-$CL$18))</f>
        <v>#REF!</v>
      </c>
      <c r="CQ79" s="14" t="e">
        <f ca="1">IF(CL79=270,$CL$19*EXP($CM$19*$CK79)+1-$CL$19,IF(CL79=90,$CL$17*EXP($CM$17*$CK79)+1-$CL$17,$CL$18*EXP($CM$18*$CK79)+1-$CL$18))</f>
        <v>#REF!</v>
      </c>
      <c r="CR79" s="14" t="e">
        <f ca="1">CP79+1/2*(CQ79-CP79)*(1-COS(2*($CJ79-$CL79)*$CM$8))</f>
        <v>#REF!</v>
      </c>
      <c r="CS79" s="14" t="e">
        <f ca="1">IF(OR(ISNUMBER(I79),ISNUMBER(J79)),MAX(CO79+1/2*(CR79-CO79)*(1-COS(2*$CI79*$CM$8)),IF(SIN(RADIANS(D79))&lt;&gt;0,1-$I79/$G79/ABS(SIN(RADIANS(D79))),0)),IF(ISNUMBER(A79),1,#N/A))</f>
        <v>#N/A</v>
      </c>
      <c r="CT79" s="14"/>
      <c r="CU79" s="14" t="e">
        <f ca="1">S79/(0.5*F79+T79)</f>
        <v>#REF!</v>
      </c>
      <c r="CV79" s="14" t="e">
        <f ca="1">INT(MOD(BA79,360)/90)*90</f>
        <v>#REF!</v>
      </c>
      <c r="CW79" s="14" t="e">
        <f ca="1">IF(CV79=0,$CV$13*EXP($CW$13*$CU79)+1-$CV$13,IF(CV79=180,$CV$11*EXP($CW$11*$CU79)+1-$CV$11,$CV$12*EXP($CW$12*$CU79)+1-$CV$12))</f>
        <v>#REF!</v>
      </c>
      <c r="CX79" s="14" t="e">
        <f ca="1">IF(CV79=270,$CV$13*EXP($CW$13*$CU79)+1-$CV$13,IF(CV79=90,$CV$11*EXP($CW$11*$CU79)+1-$CV$11,$CV$12*EXP($CW$12*$CU79)+1-$CV$12))</f>
        <v>#REF!</v>
      </c>
      <c r="CY79" s="14" t="e">
        <f ca="1">CW79+1/2*(CX79-CW79)*(1-COS(2*($CJ79-$CV79)*$CW$8))</f>
        <v>#REF!</v>
      </c>
      <c r="CZ79" s="14" t="e">
        <f ca="1">IF(CV79=0,$CV$19*EXP($CW$19*$CU79)+1-$CV$19,IF(CV79=180,$CV$17*EXP($CW$17*$CU79)+1-$CV$17,$CV$18*EXP($CW$18*$CU79)+1-$CV$18))</f>
        <v>#REF!</v>
      </c>
      <c r="DA79" s="14" t="e">
        <f ca="1">IF(CV79=270,$CV$19*EXP($CW$19*$CU79)+1-$CV$19,IF(CV79=90,$CV$17*EXP($CW$17*$CU79)+1-$CV$17,$CV$18*EXP($CW$18*$CU79)+1-$CV$18))</f>
        <v>#REF!</v>
      </c>
      <c r="DB79" s="14" t="e">
        <f ca="1">CZ79+1/2*(DA79-CZ79)*(1-COS(2*($CJ79-$CV79)*$CW$8))</f>
        <v>#REF!</v>
      </c>
      <c r="DC79" s="14" t="e">
        <f ca="1">IF(OR(ISNUMBER(S79),ISNUMBER(T79)),CY79+1/2*(DB79-CY79)*(1-COS(2*CI79*$CW$8)),IF(ISNUMBER(A79),1,#N/A))</f>
        <v>#N/A</v>
      </c>
      <c r="DD79" s="14"/>
      <c r="DE79" s="14" t="e">
        <f ca="1">X79/(0.5*G79+Y79)</f>
        <v>#REF!</v>
      </c>
      <c r="DF79" s="14" t="e">
        <f ca="1">INT(MOD(CJ79,360)/90)*90</f>
        <v>#REF!</v>
      </c>
      <c r="DG79" s="14" t="e">
        <f ca="1">IF(DF79=0,$DF$13*EXP($DG$13*$DE79)+1-$DF$13,IF(DF79=180,$DF$11*EXP($DG$11*$DE79)+1-$DF$11,$DF$12*EXP($DG$12*$DE79)+1-$DF$12))</f>
        <v>#REF!</v>
      </c>
      <c r="DH79" s="14" t="e">
        <f ca="1">IF(DF79=270,$DF$13*EXP($DG$13*$DE79)+1-$DF$13,IF(DF79=90,$DF$11*EXP($DG$11*$DE79)+1-$DF$11,$DF$12*EXP($DG$12*$DE79)+1-$DF$12))</f>
        <v>#REF!</v>
      </c>
      <c r="DI79" s="14" t="e">
        <f ca="1">DG79+1/2*(DH79-DG79)*(1-COS(2*($CJ79-$DF79)*$DG$8))</f>
        <v>#REF!</v>
      </c>
      <c r="DJ79" s="14" t="e">
        <f ca="1">MIN(1,IF(DF79=0,$DF$19+(1-$DF$19)/(1+$DE79^2)^$DG$19,IF(DF79=180,$DF$17+(1-$DF$17)/(1+$DE79^2)^$DG$17,$DF$18+(1-$DF$18)/(1+$DE79^2)^$DG$18)))</f>
        <v>#REF!</v>
      </c>
      <c r="DK79" s="14" t="e">
        <f ca="1">IF(DF79=270,$DF$19+(1-$DF$19)/(1+$DE79^2)^$DG$19,IF(DF79=90,$DF$17+(1-$DF$17)/(1+$DE79^2)^$DG$17,$DF$18+(1-$DF$18)/(1+$DE79^2)^$DG$18))</f>
        <v>#REF!</v>
      </c>
      <c r="DL79" s="14" t="e">
        <f ca="1">DJ79+1/2*(DK79-DJ79)*(1-COS(2*($CJ79-$DF79)*$DG$8))</f>
        <v>#REF!</v>
      </c>
      <c r="DM79" s="14" t="e">
        <f ca="1">IF(OR(ISNUMBER(X79),ISNUMBER(Y79)),DI79+1/2*(DL79-DI79)*(1-COS(2*$CI79*$DG$8)),IF(ISNUMBER(A79),1,#N/A))</f>
        <v>#N/A</v>
      </c>
    </row>
    <row r="80" spans="1:117" s="1" customFormat="1">
      <c r="A80" s="33" t="e">
        <f ca="1">INDIRECT("Shading!"&amp;$DZ$24&amp;$EA$24+ROW(A80)-23)</f>
        <v>#REF!</v>
      </c>
      <c r="B80" s="34" t="e">
        <f ca="1">INDIRECT("Shading!"&amp;$DZ$25&amp;$EA$25+ROW(B80)-23)</f>
        <v>#REF!</v>
      </c>
      <c r="C80" s="33" t="e">
        <f ca="1">INDIRECT("Shading!"&amp;$DZ$26&amp;$EA$26+ROW(C80)-23)</f>
        <v>#REF!</v>
      </c>
      <c r="D80" s="33" t="e">
        <f ca="1">INDIRECT("Shading!"&amp;$DZ$27&amp;$EA$27+ROW(D80)-23)</f>
        <v>#REF!</v>
      </c>
      <c r="E80" s="32" t="e">
        <f ca="1">INDIRECT("Shading!"&amp;$DZ$28&amp;$EA$28+ROW(E80)-23)</f>
        <v>#REF!</v>
      </c>
      <c r="F80" s="31" t="e">
        <f ca="1">INDIRECT("Shading!"&amp;$DZ$29&amp;$EA$29+ROW(F80)-23)</f>
        <v>#REF!</v>
      </c>
      <c r="G80" s="31" t="e">
        <f ca="1">INDIRECT("Shading!"&amp;$DZ$30&amp;$EA$30+ROW(G80)-23)</f>
        <v>#REF!</v>
      </c>
      <c r="H80" s="30" t="e">
        <f ca="1">INDIRECT("Shading!"&amp;$DZ$31&amp;$EA$31+ROW(H80)-23)</f>
        <v>#REF!</v>
      </c>
      <c r="I80" s="23"/>
      <c r="J80" s="23"/>
      <c r="K80" s="24"/>
      <c r="L80" s="19"/>
      <c r="M80" s="19"/>
      <c r="N80" s="25">
        <f ca="1">IF(AND(ISNUMBER(I80),ISNUMBER(J80),ISNUMBER(K80),ISNUMBER(L80),ISNUMBER(INDIRECT("Shading!"&amp;$DZ$33&amp;$EA$33+ROW(N80)-23))),INDIRECT("Shading!"&amp;$DZ$33&amp;$EA$33+ROW(N80)-23),1)</f>
        <v>1</v>
      </c>
      <c r="O80" s="25">
        <f ca="1">IF(AND(ISNUMBER(I80),ISNUMBER(J80),ISNUMBER(K80),ISNUMBER(L80),ISNUMBER(INDIRECT("Shading!"&amp;$DZ$34&amp;$EA$34+ROW(N80)-23))),INDIRECT("Shading!"&amp;$DZ$34&amp;$EA$34+ROW(O80)-23),1)</f>
        <v>1</v>
      </c>
      <c r="P80" s="18">
        <f ca="1">IF(AND(ISNUMBER(I80),ISNUMBER(J80),ISNUMBER(K80),ISNUMBER(L80),ISNUMBER(N80)),1-(N80-BJ80)*(K80/IF(OR(E80="East",E80="West"),45,90)*(1-L80)/N80),1)</f>
        <v>1</v>
      </c>
      <c r="Q80" s="17">
        <f ca="1">IF(AND(ISNUMBER(I80),ISNUMBER(J80),ISNUMBER(K80),ISNUMBER(M80),ISNUMBER(O80)),1-(O80-CS80)*(K80/IF(OR(E80="East",E80="West"),45,90)*(1-M80)/O80),1)</f>
        <v>1</v>
      </c>
      <c r="R80" s="32" t="str">
        <f ca="1">IF(OR(P80&gt;1,Q80&gt;1),"Horizon shading ","")</f>
        <v/>
      </c>
      <c r="S80" s="29"/>
      <c r="T80" s="28"/>
      <c r="U80" s="39">
        <f>IF(AND(ISNUMBER(S80),ISNUMBER(T80)),1-0.5*(1-BT80),1)</f>
        <v>1</v>
      </c>
      <c r="V80" s="38">
        <f>IF(AND(ISNUMBER(S80),ISNUMBER(T80)),1-0.5*(1-DC80),1)</f>
        <v>1</v>
      </c>
      <c r="W80" s="215" t="str">
        <f>IF(OR(U80&gt;1,V80&gt;1),"Reveal shading ","")</f>
        <v/>
      </c>
      <c r="X80" s="23"/>
      <c r="Y80" s="23"/>
      <c r="Z80" s="19"/>
      <c r="AA80" s="19"/>
      <c r="AB80" s="25">
        <f ca="1">IF(AND(ISNUMBER(X80),ISNUMBER(Y80),ISNUMBER(Z80),ISNUMBER(INDIRECT("Shading!"&amp;$DZ$35&amp;$EA$35+ROW(N80)-23))),INDIRECT("Shading!"&amp;$DZ$35&amp;$EA$35+ROW(N80)-23),1)</f>
        <v>1</v>
      </c>
      <c r="AC80" s="25">
        <f ca="1">IF(AND(ISNUMBER(X80),ISNUMBER(Y80),ISNUMBER(AA80),ISNUMBER(INDIRECT("Shading!"&amp;$DZ$36&amp;$EA$36+ROW(N80)-23))),INDIRECT("Shading!"&amp;$DZ$36&amp;$EA$36+ROW(O80)-23),1)</f>
        <v>1</v>
      </c>
      <c r="AD80" s="18">
        <f ca="1">IF(AND(ISNUMBER(X80),ISNUMBER(Y80),ISNUMBER(Z80),ISNUMBER(AB80)),1-(AB80-CD80)/AB80*(1-Z80),1)</f>
        <v>1</v>
      </c>
      <c r="AE80" s="17">
        <f ca="1">IF(AND(ISNUMBER(X80),ISNUMBER(Y80),ISNUMBER(AA80),ISNUMBER(AC80)),1-(AC80-DM80)/AC80*(1-AA80),1)</f>
        <v>1</v>
      </c>
      <c r="AF80" s="215" t="str">
        <f ca="1">IF(OR(AD80&gt;1,AE80&gt;1),"Overhang shading ","")</f>
        <v/>
      </c>
      <c r="AG80" s="24"/>
      <c r="AH80" s="24"/>
      <c r="AI80" s="23"/>
      <c r="AJ80" s="37">
        <f>IF(AND(ISNUMBER($AI$19),ISNUMBER(AG80)),$F80*$AI$19/1000*$AG80,0)</f>
        <v>0</v>
      </c>
      <c r="AK80" s="36">
        <f>IF(AND(ISNUMBER($AI$19),ISNUMBER(AH80)),IF(ISNUMBER($AI80),$AI80,$G80)*$AI$19/1000*$AH80,0)</f>
        <v>0</v>
      </c>
      <c r="AL80" s="35">
        <f>IF(OR(AJ80&gt;0,AK80&gt;0),1-(AJ80+AK80)/H80*$AI$18,1)</f>
        <v>1</v>
      </c>
      <c r="AM80" s="215" t="str">
        <f>IF(AL80&gt;1,"Glazing bars/juliet balcony shading ","")</f>
        <v/>
      </c>
      <c r="AN80" s="19"/>
      <c r="AO80" s="19"/>
      <c r="AP80" s="18" t="str">
        <f ca="1">IF(OR(P80*U80*AD80*AL80*IF(ISNUMBER(AN80),AN80,1)&gt;=1,P80*U80*AD80*AL80*IF(ISNUMBER(AN80),AN80,1)=0),"",P80*U80*AD80*AL80*IF(ISNUMBER(AN80),AN80,1))</f>
        <v/>
      </c>
      <c r="AQ80" s="17" t="str">
        <f ca="1">IF(OR(Q80*V80*AE80*AL80*IF(ISNUMBER(AO80),AO80,1)&gt;=1,Q80*V80*AE80*AL80*IF(ISNUMBER(AO80),AO80,1)=0),"",Q80*V80*AE80*AL80*IF(ISNUMBER(AO80),AO80,1))</f>
        <v/>
      </c>
      <c r="AR80" s="16" t="str">
        <f ca="1">'Additional Shading 424'!$AP80</f>
        <v/>
      </c>
      <c r="AS80" s="16" t="str">
        <f ca="1">'Additional Shading 424'!$AQ80</f>
        <v/>
      </c>
      <c r="AZ80" s="15" t="e">
        <f ca="1">D80</f>
        <v>#REF!</v>
      </c>
      <c r="BA80" s="15" t="e">
        <f ca="1">C80</f>
        <v>#REF!</v>
      </c>
      <c r="BB80" s="14">
        <f>IF(AND(I80=0,J80=0),1,I80/J80)</f>
        <v>1</v>
      </c>
      <c r="BC80" s="14" t="e">
        <f ca="1">INT(MOD(BA80,360)/90)*90</f>
        <v>#REF!</v>
      </c>
      <c r="BD80" s="14" t="e">
        <f ca="1">IF(BC80=0,$BC$13+(1-$BC$13)/(1+$BB80^2)^$BD$13,IF(BC80=180,$BC$11+(1-$BC$11)/(1+$BB80^2)^$BD$11,$BC$12+(1-$BC$12)/(1+$BB80^2)^$BD$12))</f>
        <v>#REF!</v>
      </c>
      <c r="BE80" s="14" t="e">
        <f ca="1">IF(BC80=270,$BC$13+(1-$BC$13)/(1+$BB80^2)^$BD$13,IF(BC80=90,$BC$11+(1-$BC$11)/(1+$BB80^2)^$BD$11,$BC$12+(1-$BC$12)/(1+$BB80^2)^$BD$12))</f>
        <v>#REF!</v>
      </c>
      <c r="BF80" s="14" t="e">
        <f ca="1">BD80+1/2*(BE80-BD80)*(1-COS(2*($BA80-$BC80)*$BD$8))</f>
        <v>#REF!</v>
      </c>
      <c r="BG80" s="14" t="e">
        <f ca="1">IF(BC80=0,$BC$19*EXP($BD$19*$BB80)+1-$BC$19,IF(BC80=180,$BC$17+(1-$BC$17)/(1+$BB80^2)^$BD$17,$BC$18*EXP($BD$18*$BB80)+1-$BC$18))</f>
        <v>#REF!</v>
      </c>
      <c r="BH80" s="14" t="e">
        <f ca="1">IF(BC80=270,$BC$19*EXP($BD$19*$BB80)+1-$BC$19,IF(BC80=90,$BC$17+(1-$BC$17)/(1+$BB80^2)^$BD$17,$BC$18*EXP($BD$18*$BB80)+1-$BC$18))</f>
        <v>#REF!</v>
      </c>
      <c r="BI80" s="14" t="e">
        <f ca="1">BG80+1/2*(BH80-BG80)*(1-COS(2*($BA80-$BC80)*$BD$8))</f>
        <v>#REF!</v>
      </c>
      <c r="BJ80" s="14" t="e">
        <f ca="1">IF(OR(ISNUMBER(I80),ISNUMBER(J80)),MAX(BF80+1/2*(BI80-BF80)*(1-COS(2*$AZ80*$BD$8)),IF(SIN(RADIANS(D80))&lt;&gt;0,1-$I80/$G80/ABS(SIN(RADIANS(D80))),0)),IF(ISNUMBER(A80),1,#N/A))</f>
        <v>#N/A</v>
      </c>
      <c r="BK80" s="14"/>
      <c r="BL80" s="14" t="e">
        <f ca="1">S80/(0.5*F80+T80)</f>
        <v>#REF!</v>
      </c>
      <c r="BM80" s="14" t="e">
        <f ca="1">INT(MOD(BA80,360)/90)*90</f>
        <v>#REF!</v>
      </c>
      <c r="BN80" s="14" t="e">
        <f ca="1">IF(BM80=0,$BM$13*EXP($BN$13*$BL80)+1-$BM$13,IF(BM80=180,$BM$11*EXP($BN$11*$BL80)+1-$BM$11,$BM$12*EXP($BN$12*$BL80)+1-$BM$12))</f>
        <v>#REF!</v>
      </c>
      <c r="BO80" s="14" t="e">
        <f ca="1">IF(BM80=270,$BM$13*EXP($BN$13*$BL80)+1-$BM$13,IF(BM80=90,$BM$11*EXP($BN$11*$BL80)+1-$BM$11,$BM$12*EXP($BN$12*$BL80)+1-$BM$12))</f>
        <v>#REF!</v>
      </c>
      <c r="BP80" s="14" t="e">
        <f ca="1">BN80+1/2*(BO80-BN80)*(1-COS(2*($C80-$BM80)*$BN$8))</f>
        <v>#REF!</v>
      </c>
      <c r="BQ80" s="14" t="e">
        <f ca="1">IF(BM80=0,$BM$19*EXP($BN$19*$BL80)+1-$BM$19,IF(BM80=180,$BM$17*EXP($BN$17*$BL80)+1-$BM$17,$BM$18*EXP($BN$18*$BL80)+1-$BM$18))</f>
        <v>#REF!</v>
      </c>
      <c r="BR80" s="14" t="e">
        <f ca="1">IF(BM80=270,$BM$19*EXP($BN$19*$BL80)+1-$BM$19,IF(BM80=90,$BM$17*EXP($BN$17*$BL80)+1-$BM$17,$BM$18*EXP($BN$18*$BL80)+1-$BM$18))</f>
        <v>#REF!</v>
      </c>
      <c r="BS80" s="14" t="e">
        <f ca="1">BQ80+1/2*(BR80-BQ80)*(1-COS(2*($C80-$BM80)*$BN$8))</f>
        <v>#REF!</v>
      </c>
      <c r="BT80" s="14" t="e">
        <f ca="1">BP80+1/2*(BS80-BP80)*(1-COS(2*$AZ80*$BN$8))</f>
        <v>#REF!</v>
      </c>
      <c r="BU80" s="14"/>
      <c r="BV80" s="14" t="e">
        <f ca="1">X80/(0.5*G80+Y80)</f>
        <v>#REF!</v>
      </c>
      <c r="BW80" s="14" t="e">
        <f ca="1">INT(MOD(BA80,360)/90)*90</f>
        <v>#REF!</v>
      </c>
      <c r="BX80" s="14" t="e">
        <f ca="1">IF(BW80=0,$BW$13*EXP($BX$13*$BV80)+1-$BW$13,IF(BW80=180,$BW$11*EXP($BX$11*$BV80)+1-$BW$11,$BW$12*EXP($BX$12*$BV80)+1-$BW$12))</f>
        <v>#REF!</v>
      </c>
      <c r="BY80" s="14" t="e">
        <f ca="1">IF(BW80=270,$BW$13*EXP($BX$13*$BV80)+1-$BW$13,IF(BW80=90,$BW$11*EXP($BX$11*$BV80)+1-$BW$11,$BW$12*EXP($BX$12*$BV80)+1-$BW$12))</f>
        <v>#REF!</v>
      </c>
      <c r="BZ80" s="14" t="e">
        <f ca="1">BX80+1/2*(BY80-BX80)*(1-COS(2*($BA80-$BW80)*$BX$8))</f>
        <v>#REF!</v>
      </c>
      <c r="CA80" s="14" t="e">
        <f ca="1">MIN(1,IF(BW80=0,$BW$19*EXP($BX$19*$BV80)+1-$BW$19,IF(BW80=180,$BW$17*EXP($BX$17*$BV80)+1-$BW$17,$BW$18*EXP($BX$18*$BV80)+1-$BW$18)))</f>
        <v>#REF!</v>
      </c>
      <c r="CB80" s="14" t="e">
        <f ca="1">IF(BW80=270,$BW$19*EXP($BX$19*$BV80)+1-$BW$19,IF(BW80=90,$BW$17*EXP($BX$17*$BV80)+1-$BW$17,$BW$18*EXP($BX$18*$BV80)+1-$BW$18))</f>
        <v>#REF!</v>
      </c>
      <c r="CC80" s="14" t="e">
        <f ca="1">CA80+1/2*(CB80-CA80)*(1-COS(2*($BA80-$BW80)*$BX$8))</f>
        <v>#REF!</v>
      </c>
      <c r="CD80" s="14" t="e">
        <f ca="1">BZ80+1/2*(CC80-BZ80)*(1-COS(2*$AZ80*$BX$8))</f>
        <v>#REF!</v>
      </c>
      <c r="CI80" s="15" t="e">
        <f ca="1">D80</f>
        <v>#REF!</v>
      </c>
      <c r="CJ80" s="15" t="e">
        <f ca="1">C80</f>
        <v>#REF!</v>
      </c>
      <c r="CK80" s="14">
        <f>IF(AND(I80=0,J80=0),1,I80/J80)</f>
        <v>1</v>
      </c>
      <c r="CL80" s="14" t="e">
        <f ca="1">INT(MOD(CJ80,360)/90)*90</f>
        <v>#REF!</v>
      </c>
      <c r="CM80" s="14" t="e">
        <f ca="1">IF(CL80=0,$CL$13*EXP($CM$13*$CK80)+1-$CL$13,IF(CL80=180,$CL$11*EXP($CM$11*$CK80)+1-$CL$11,$CL$12*EXP($CM$12*$CK80)+1-$CL$12))</f>
        <v>#REF!</v>
      </c>
      <c r="CN80" s="14" t="e">
        <f ca="1">IF(CL80=270,$CL$13*EXP($CM$13*$CK80)+1-$CL$13,IF(CL80=90,$CL$11*EXP($CM$11*$CK80)+1-$CL$11,$CL$12*EXP($CM$12*$CK80)+1-$CL$12))</f>
        <v>#REF!</v>
      </c>
      <c r="CO80" s="14" t="e">
        <f ca="1">CM80+1/2*(CN80-CM80)*(1-COS(2*($CJ80-$CL80)*$CM$8))</f>
        <v>#REF!</v>
      </c>
      <c r="CP80" s="14" t="e">
        <f ca="1">IF(CL80=0,$CL$19*EXP($CM$19*$CK80)+1-$CL$19,IF(CL80=180,$CL$17*EXP($CM$17*$CK80)+1-$CL$17,$CL$18*EXP($CM$18*$CK80)+1-$CL$18))</f>
        <v>#REF!</v>
      </c>
      <c r="CQ80" s="14" t="e">
        <f ca="1">IF(CL80=270,$CL$19*EXP($CM$19*$CK80)+1-$CL$19,IF(CL80=90,$CL$17*EXP($CM$17*$CK80)+1-$CL$17,$CL$18*EXP($CM$18*$CK80)+1-$CL$18))</f>
        <v>#REF!</v>
      </c>
      <c r="CR80" s="14" t="e">
        <f ca="1">CP80+1/2*(CQ80-CP80)*(1-COS(2*($CJ80-$CL80)*$CM$8))</f>
        <v>#REF!</v>
      </c>
      <c r="CS80" s="14" t="e">
        <f ca="1">IF(OR(ISNUMBER(I80),ISNUMBER(J80)),MAX(CO80+1/2*(CR80-CO80)*(1-COS(2*$CI80*$CM$8)),IF(SIN(RADIANS(D80))&lt;&gt;0,1-$I80/$G80/ABS(SIN(RADIANS(D80))),0)),IF(ISNUMBER(A80),1,#N/A))</f>
        <v>#N/A</v>
      </c>
      <c r="CT80" s="14"/>
      <c r="CU80" s="14" t="e">
        <f ca="1">S80/(0.5*F80+T80)</f>
        <v>#REF!</v>
      </c>
      <c r="CV80" s="14" t="e">
        <f ca="1">INT(MOD(BA80,360)/90)*90</f>
        <v>#REF!</v>
      </c>
      <c r="CW80" s="14" t="e">
        <f ca="1">IF(CV80=0,$CV$13*EXP($CW$13*$CU80)+1-$CV$13,IF(CV80=180,$CV$11*EXP($CW$11*$CU80)+1-$CV$11,$CV$12*EXP($CW$12*$CU80)+1-$CV$12))</f>
        <v>#REF!</v>
      </c>
      <c r="CX80" s="14" t="e">
        <f ca="1">IF(CV80=270,$CV$13*EXP($CW$13*$CU80)+1-$CV$13,IF(CV80=90,$CV$11*EXP($CW$11*$CU80)+1-$CV$11,$CV$12*EXP($CW$12*$CU80)+1-$CV$12))</f>
        <v>#REF!</v>
      </c>
      <c r="CY80" s="14" t="e">
        <f ca="1">CW80+1/2*(CX80-CW80)*(1-COS(2*($CJ80-$CV80)*$CW$8))</f>
        <v>#REF!</v>
      </c>
      <c r="CZ80" s="14" t="e">
        <f ca="1">IF(CV80=0,$CV$19*EXP($CW$19*$CU80)+1-$CV$19,IF(CV80=180,$CV$17*EXP($CW$17*$CU80)+1-$CV$17,$CV$18*EXP($CW$18*$CU80)+1-$CV$18))</f>
        <v>#REF!</v>
      </c>
      <c r="DA80" s="14" t="e">
        <f ca="1">IF(CV80=270,$CV$19*EXP($CW$19*$CU80)+1-$CV$19,IF(CV80=90,$CV$17*EXP($CW$17*$CU80)+1-$CV$17,$CV$18*EXP($CW$18*$CU80)+1-$CV$18))</f>
        <v>#REF!</v>
      </c>
      <c r="DB80" s="14" t="e">
        <f ca="1">CZ80+1/2*(DA80-CZ80)*(1-COS(2*($CJ80-$CV80)*$CW$8))</f>
        <v>#REF!</v>
      </c>
      <c r="DC80" s="14" t="e">
        <f ca="1">IF(OR(ISNUMBER(S80),ISNUMBER(T80)),CY80+1/2*(DB80-CY80)*(1-COS(2*CI80*$CW$8)),IF(ISNUMBER(A80),1,#N/A))</f>
        <v>#N/A</v>
      </c>
      <c r="DD80" s="14"/>
      <c r="DE80" s="14" t="e">
        <f ca="1">X80/(0.5*G80+Y80)</f>
        <v>#REF!</v>
      </c>
      <c r="DF80" s="14" t="e">
        <f ca="1">INT(MOD(CJ80,360)/90)*90</f>
        <v>#REF!</v>
      </c>
      <c r="DG80" s="14" t="e">
        <f ca="1">IF(DF80=0,$DF$13*EXP($DG$13*$DE80)+1-$DF$13,IF(DF80=180,$DF$11*EXP($DG$11*$DE80)+1-$DF$11,$DF$12*EXP($DG$12*$DE80)+1-$DF$12))</f>
        <v>#REF!</v>
      </c>
      <c r="DH80" s="14" t="e">
        <f ca="1">IF(DF80=270,$DF$13*EXP($DG$13*$DE80)+1-$DF$13,IF(DF80=90,$DF$11*EXP($DG$11*$DE80)+1-$DF$11,$DF$12*EXP($DG$12*$DE80)+1-$DF$12))</f>
        <v>#REF!</v>
      </c>
      <c r="DI80" s="14" t="e">
        <f ca="1">DG80+1/2*(DH80-DG80)*(1-COS(2*($CJ80-$DF80)*$DG$8))</f>
        <v>#REF!</v>
      </c>
      <c r="DJ80" s="14" t="e">
        <f ca="1">MIN(1,IF(DF80=0,$DF$19+(1-$DF$19)/(1+$DE80^2)^$DG$19,IF(DF80=180,$DF$17+(1-$DF$17)/(1+$DE80^2)^$DG$17,$DF$18+(1-$DF$18)/(1+$DE80^2)^$DG$18)))</f>
        <v>#REF!</v>
      </c>
      <c r="DK80" s="14" t="e">
        <f ca="1">IF(DF80=270,$DF$19+(1-$DF$19)/(1+$DE80^2)^$DG$19,IF(DF80=90,$DF$17+(1-$DF$17)/(1+$DE80^2)^$DG$17,$DF$18+(1-$DF$18)/(1+$DE80^2)^$DG$18))</f>
        <v>#REF!</v>
      </c>
      <c r="DL80" s="14" t="e">
        <f ca="1">DJ80+1/2*(DK80-DJ80)*(1-COS(2*($CJ80-$DF80)*$DG$8))</f>
        <v>#REF!</v>
      </c>
      <c r="DM80" s="14" t="e">
        <f ca="1">IF(OR(ISNUMBER(X80),ISNUMBER(Y80)),DI80+1/2*(DL80-DI80)*(1-COS(2*$CI80*$DG$8)),IF(ISNUMBER(A80),1,#N/A))</f>
        <v>#N/A</v>
      </c>
    </row>
    <row r="81" spans="1:117" s="1" customFormat="1">
      <c r="A81" s="33" t="e">
        <f ca="1">INDIRECT("Shading!"&amp;$DZ$24&amp;$EA$24+ROW(A81)-23)</f>
        <v>#REF!</v>
      </c>
      <c r="B81" s="34" t="e">
        <f ca="1">INDIRECT("Shading!"&amp;$DZ$25&amp;$EA$25+ROW(B81)-23)</f>
        <v>#REF!</v>
      </c>
      <c r="C81" s="33" t="e">
        <f ca="1">INDIRECT("Shading!"&amp;$DZ$26&amp;$EA$26+ROW(C81)-23)</f>
        <v>#REF!</v>
      </c>
      <c r="D81" s="33" t="e">
        <f ca="1">INDIRECT("Shading!"&amp;$DZ$27&amp;$EA$27+ROW(D81)-23)</f>
        <v>#REF!</v>
      </c>
      <c r="E81" s="32" t="e">
        <f ca="1">INDIRECT("Shading!"&amp;$DZ$28&amp;$EA$28+ROW(E81)-23)</f>
        <v>#REF!</v>
      </c>
      <c r="F81" s="31" t="e">
        <f ca="1">INDIRECT("Shading!"&amp;$DZ$29&amp;$EA$29+ROW(F81)-23)</f>
        <v>#REF!</v>
      </c>
      <c r="G81" s="31" t="e">
        <f ca="1">INDIRECT("Shading!"&amp;$DZ$30&amp;$EA$30+ROW(G81)-23)</f>
        <v>#REF!</v>
      </c>
      <c r="H81" s="30" t="e">
        <f ca="1">INDIRECT("Shading!"&amp;$DZ$31&amp;$EA$31+ROW(H81)-23)</f>
        <v>#REF!</v>
      </c>
      <c r="I81" s="23"/>
      <c r="J81" s="23"/>
      <c r="K81" s="24"/>
      <c r="L81" s="19"/>
      <c r="M81" s="19"/>
      <c r="N81" s="25">
        <f ca="1">IF(AND(ISNUMBER(I81),ISNUMBER(J81),ISNUMBER(K81),ISNUMBER(L81),ISNUMBER(INDIRECT("Shading!"&amp;$DZ$33&amp;$EA$33+ROW(N81)-23))),INDIRECT("Shading!"&amp;$DZ$33&amp;$EA$33+ROW(N81)-23),1)</f>
        <v>1</v>
      </c>
      <c r="O81" s="25">
        <f ca="1">IF(AND(ISNUMBER(I81),ISNUMBER(J81),ISNUMBER(K81),ISNUMBER(L81),ISNUMBER(INDIRECT("Shading!"&amp;$DZ$34&amp;$EA$34+ROW(N81)-23))),INDIRECT("Shading!"&amp;$DZ$34&amp;$EA$34+ROW(O81)-23),1)</f>
        <v>1</v>
      </c>
      <c r="P81" s="18">
        <f ca="1">IF(AND(ISNUMBER(I81),ISNUMBER(J81),ISNUMBER(K81),ISNUMBER(L81),ISNUMBER(N81)),1-(N81-BJ81)*(K81/IF(OR(E81="East",E81="West"),45,90)*(1-L81)/N81),1)</f>
        <v>1</v>
      </c>
      <c r="Q81" s="17">
        <f ca="1">IF(AND(ISNUMBER(I81),ISNUMBER(J81),ISNUMBER(K81),ISNUMBER(M81),ISNUMBER(O81)),1-(O81-CS81)*(K81/IF(OR(E81="East",E81="West"),45,90)*(1-M81)/O81),1)</f>
        <v>1</v>
      </c>
      <c r="R81" s="32" t="str">
        <f ca="1">IF(OR(P81&gt;1,Q81&gt;1),"Horizon shading ","")</f>
        <v/>
      </c>
      <c r="S81" s="29"/>
      <c r="T81" s="28"/>
      <c r="U81" s="39">
        <f>IF(AND(ISNUMBER(S81),ISNUMBER(T81)),1-0.5*(1-BT81),1)</f>
        <v>1</v>
      </c>
      <c r="V81" s="38">
        <f>IF(AND(ISNUMBER(S81),ISNUMBER(T81)),1-0.5*(1-DC81),1)</f>
        <v>1</v>
      </c>
      <c r="W81" s="215" t="str">
        <f>IF(OR(U81&gt;1,V81&gt;1),"Reveal shading ","")</f>
        <v/>
      </c>
      <c r="X81" s="23"/>
      <c r="Y81" s="23"/>
      <c r="Z81" s="19"/>
      <c r="AA81" s="19"/>
      <c r="AB81" s="25">
        <f ca="1">IF(AND(ISNUMBER(X81),ISNUMBER(Y81),ISNUMBER(Z81),ISNUMBER(INDIRECT("Shading!"&amp;$DZ$35&amp;$EA$35+ROW(N81)-23))),INDIRECT("Shading!"&amp;$DZ$35&amp;$EA$35+ROW(N81)-23),1)</f>
        <v>1</v>
      </c>
      <c r="AC81" s="25">
        <f ca="1">IF(AND(ISNUMBER(X81),ISNUMBER(Y81),ISNUMBER(AA81),ISNUMBER(INDIRECT("Shading!"&amp;$DZ$36&amp;$EA$36+ROW(N81)-23))),INDIRECT("Shading!"&amp;$DZ$36&amp;$EA$36+ROW(O81)-23),1)</f>
        <v>1</v>
      </c>
      <c r="AD81" s="18">
        <f ca="1">IF(AND(ISNUMBER(X81),ISNUMBER(Y81),ISNUMBER(Z81),ISNUMBER(AB81)),1-(AB81-CD81)/AB81*(1-Z81),1)</f>
        <v>1</v>
      </c>
      <c r="AE81" s="17">
        <f ca="1">IF(AND(ISNUMBER(X81),ISNUMBER(Y81),ISNUMBER(AA81),ISNUMBER(AC81)),1-(AC81-DM81)/AC81*(1-AA81),1)</f>
        <v>1</v>
      </c>
      <c r="AF81" s="215" t="str">
        <f ca="1">IF(OR(AD81&gt;1,AE81&gt;1),"Overhang shading ","")</f>
        <v/>
      </c>
      <c r="AG81" s="24"/>
      <c r="AH81" s="24"/>
      <c r="AI81" s="23"/>
      <c r="AJ81" s="37">
        <f>IF(AND(ISNUMBER($AI$19),ISNUMBER(AG81)),$F81*$AI$19/1000*$AG81,0)</f>
        <v>0</v>
      </c>
      <c r="AK81" s="36">
        <f>IF(AND(ISNUMBER($AI$19),ISNUMBER(AH81)),IF(ISNUMBER($AI81),$AI81,$G81)*$AI$19/1000*$AH81,0)</f>
        <v>0</v>
      </c>
      <c r="AL81" s="35">
        <f>IF(OR(AJ81&gt;0,AK81&gt;0),1-(AJ81+AK81)/H81*$AI$18,1)</f>
        <v>1</v>
      </c>
      <c r="AM81" s="215" t="str">
        <f>IF(AL81&gt;1,"Glazing bars/juliet balcony shading ","")</f>
        <v/>
      </c>
      <c r="AN81" s="19"/>
      <c r="AO81" s="19"/>
      <c r="AP81" s="18" t="str">
        <f ca="1">IF(OR(P81*U81*AD81*AL81*IF(ISNUMBER(AN81),AN81,1)&gt;=1,P81*U81*AD81*AL81*IF(ISNUMBER(AN81),AN81,1)=0),"",P81*U81*AD81*AL81*IF(ISNUMBER(AN81),AN81,1))</f>
        <v/>
      </c>
      <c r="AQ81" s="17" t="str">
        <f ca="1">IF(OR(Q81*V81*AE81*AL81*IF(ISNUMBER(AO81),AO81,1)&gt;=1,Q81*V81*AE81*AL81*IF(ISNUMBER(AO81),AO81,1)=0),"",Q81*V81*AE81*AL81*IF(ISNUMBER(AO81),AO81,1))</f>
        <v/>
      </c>
      <c r="AR81" s="16" t="str">
        <f ca="1">'Additional Shading 424'!$AP81</f>
        <v/>
      </c>
      <c r="AS81" s="16" t="str">
        <f ca="1">'Additional Shading 424'!$AQ81</f>
        <v/>
      </c>
      <c r="AZ81" s="15" t="e">
        <f ca="1">D81</f>
        <v>#REF!</v>
      </c>
      <c r="BA81" s="15" t="e">
        <f ca="1">C81</f>
        <v>#REF!</v>
      </c>
      <c r="BB81" s="14">
        <f>IF(AND(I81=0,J81=0),1,I81/J81)</f>
        <v>1</v>
      </c>
      <c r="BC81" s="14" t="e">
        <f ca="1">INT(MOD(BA81,360)/90)*90</f>
        <v>#REF!</v>
      </c>
      <c r="BD81" s="14" t="e">
        <f ca="1">IF(BC81=0,$BC$13+(1-$BC$13)/(1+$BB81^2)^$BD$13,IF(BC81=180,$BC$11+(1-$BC$11)/(1+$BB81^2)^$BD$11,$BC$12+(1-$BC$12)/(1+$BB81^2)^$BD$12))</f>
        <v>#REF!</v>
      </c>
      <c r="BE81" s="14" t="e">
        <f ca="1">IF(BC81=270,$BC$13+(1-$BC$13)/(1+$BB81^2)^$BD$13,IF(BC81=90,$BC$11+(1-$BC$11)/(1+$BB81^2)^$BD$11,$BC$12+(1-$BC$12)/(1+$BB81^2)^$BD$12))</f>
        <v>#REF!</v>
      </c>
      <c r="BF81" s="14" t="e">
        <f ca="1">BD81+1/2*(BE81-BD81)*(1-COS(2*($BA81-$BC81)*$BD$8))</f>
        <v>#REF!</v>
      </c>
      <c r="BG81" s="14" t="e">
        <f ca="1">IF(BC81=0,$BC$19*EXP($BD$19*$BB81)+1-$BC$19,IF(BC81=180,$BC$17+(1-$BC$17)/(1+$BB81^2)^$BD$17,$BC$18*EXP($BD$18*$BB81)+1-$BC$18))</f>
        <v>#REF!</v>
      </c>
      <c r="BH81" s="14" t="e">
        <f ca="1">IF(BC81=270,$BC$19*EXP($BD$19*$BB81)+1-$BC$19,IF(BC81=90,$BC$17+(1-$BC$17)/(1+$BB81^2)^$BD$17,$BC$18*EXP($BD$18*$BB81)+1-$BC$18))</f>
        <v>#REF!</v>
      </c>
      <c r="BI81" s="14" t="e">
        <f ca="1">BG81+1/2*(BH81-BG81)*(1-COS(2*($BA81-$BC81)*$BD$8))</f>
        <v>#REF!</v>
      </c>
      <c r="BJ81" s="14" t="e">
        <f ca="1">IF(OR(ISNUMBER(I81),ISNUMBER(J81)),MAX(BF81+1/2*(BI81-BF81)*(1-COS(2*$AZ81*$BD$8)),IF(SIN(RADIANS(D81))&lt;&gt;0,1-$I81/$G81/ABS(SIN(RADIANS(D81))),0)),IF(ISNUMBER(A81),1,#N/A))</f>
        <v>#N/A</v>
      </c>
      <c r="BK81" s="14"/>
      <c r="BL81" s="14" t="e">
        <f ca="1">S81/(0.5*F81+T81)</f>
        <v>#REF!</v>
      </c>
      <c r="BM81" s="14" t="e">
        <f ca="1">INT(MOD(BA81,360)/90)*90</f>
        <v>#REF!</v>
      </c>
      <c r="BN81" s="14" t="e">
        <f ca="1">IF(BM81=0,$BM$13*EXP($BN$13*$BL81)+1-$BM$13,IF(BM81=180,$BM$11*EXP($BN$11*$BL81)+1-$BM$11,$BM$12*EXP($BN$12*$BL81)+1-$BM$12))</f>
        <v>#REF!</v>
      </c>
      <c r="BO81" s="14" t="e">
        <f ca="1">IF(BM81=270,$BM$13*EXP($BN$13*$BL81)+1-$BM$13,IF(BM81=90,$BM$11*EXP($BN$11*$BL81)+1-$BM$11,$BM$12*EXP($BN$12*$BL81)+1-$BM$12))</f>
        <v>#REF!</v>
      </c>
      <c r="BP81" s="14" t="e">
        <f ca="1">BN81+1/2*(BO81-BN81)*(1-COS(2*($C81-$BM81)*$BN$8))</f>
        <v>#REF!</v>
      </c>
      <c r="BQ81" s="14" t="e">
        <f ca="1">IF(BM81=0,$BM$19*EXP($BN$19*$BL81)+1-$BM$19,IF(BM81=180,$BM$17*EXP($BN$17*$BL81)+1-$BM$17,$BM$18*EXP($BN$18*$BL81)+1-$BM$18))</f>
        <v>#REF!</v>
      </c>
      <c r="BR81" s="14" t="e">
        <f ca="1">IF(BM81=270,$BM$19*EXP($BN$19*$BL81)+1-$BM$19,IF(BM81=90,$BM$17*EXP($BN$17*$BL81)+1-$BM$17,$BM$18*EXP($BN$18*$BL81)+1-$BM$18))</f>
        <v>#REF!</v>
      </c>
      <c r="BS81" s="14" t="e">
        <f ca="1">BQ81+1/2*(BR81-BQ81)*(1-COS(2*($C81-$BM81)*$BN$8))</f>
        <v>#REF!</v>
      </c>
      <c r="BT81" s="14" t="e">
        <f ca="1">BP81+1/2*(BS81-BP81)*(1-COS(2*$AZ81*$BN$8))</f>
        <v>#REF!</v>
      </c>
      <c r="BU81" s="14"/>
      <c r="BV81" s="14" t="e">
        <f ca="1">X81/(0.5*G81+Y81)</f>
        <v>#REF!</v>
      </c>
      <c r="BW81" s="14" t="e">
        <f ca="1">INT(MOD(BA81,360)/90)*90</f>
        <v>#REF!</v>
      </c>
      <c r="BX81" s="14" t="e">
        <f ca="1">IF(BW81=0,$BW$13*EXP($BX$13*$BV81)+1-$BW$13,IF(BW81=180,$BW$11*EXP($BX$11*$BV81)+1-$BW$11,$BW$12*EXP($BX$12*$BV81)+1-$BW$12))</f>
        <v>#REF!</v>
      </c>
      <c r="BY81" s="14" t="e">
        <f ca="1">IF(BW81=270,$BW$13*EXP($BX$13*$BV81)+1-$BW$13,IF(BW81=90,$BW$11*EXP($BX$11*$BV81)+1-$BW$11,$BW$12*EXP($BX$12*$BV81)+1-$BW$12))</f>
        <v>#REF!</v>
      </c>
      <c r="BZ81" s="14" t="e">
        <f ca="1">BX81+1/2*(BY81-BX81)*(1-COS(2*($BA81-$BW81)*$BX$8))</f>
        <v>#REF!</v>
      </c>
      <c r="CA81" s="14" t="e">
        <f ca="1">MIN(1,IF(BW81=0,$BW$19*EXP($BX$19*$BV81)+1-$BW$19,IF(BW81=180,$BW$17*EXP($BX$17*$BV81)+1-$BW$17,$BW$18*EXP($BX$18*$BV81)+1-$BW$18)))</f>
        <v>#REF!</v>
      </c>
      <c r="CB81" s="14" t="e">
        <f ca="1">IF(BW81=270,$BW$19*EXP($BX$19*$BV81)+1-$BW$19,IF(BW81=90,$BW$17*EXP($BX$17*$BV81)+1-$BW$17,$BW$18*EXP($BX$18*$BV81)+1-$BW$18))</f>
        <v>#REF!</v>
      </c>
      <c r="CC81" s="14" t="e">
        <f ca="1">CA81+1/2*(CB81-CA81)*(1-COS(2*($BA81-$BW81)*$BX$8))</f>
        <v>#REF!</v>
      </c>
      <c r="CD81" s="14" t="e">
        <f ca="1">BZ81+1/2*(CC81-BZ81)*(1-COS(2*$AZ81*$BX$8))</f>
        <v>#REF!</v>
      </c>
      <c r="CI81" s="15" t="e">
        <f ca="1">D81</f>
        <v>#REF!</v>
      </c>
      <c r="CJ81" s="15" t="e">
        <f ca="1">C81</f>
        <v>#REF!</v>
      </c>
      <c r="CK81" s="14">
        <f>IF(AND(I81=0,J81=0),1,I81/J81)</f>
        <v>1</v>
      </c>
      <c r="CL81" s="14" t="e">
        <f ca="1">INT(MOD(CJ81,360)/90)*90</f>
        <v>#REF!</v>
      </c>
      <c r="CM81" s="14" t="e">
        <f ca="1">IF(CL81=0,$CL$13*EXP($CM$13*$CK81)+1-$CL$13,IF(CL81=180,$CL$11*EXP($CM$11*$CK81)+1-$CL$11,$CL$12*EXP($CM$12*$CK81)+1-$CL$12))</f>
        <v>#REF!</v>
      </c>
      <c r="CN81" s="14" t="e">
        <f ca="1">IF(CL81=270,$CL$13*EXP($CM$13*$CK81)+1-$CL$13,IF(CL81=90,$CL$11*EXP($CM$11*$CK81)+1-$CL$11,$CL$12*EXP($CM$12*$CK81)+1-$CL$12))</f>
        <v>#REF!</v>
      </c>
      <c r="CO81" s="14" t="e">
        <f ca="1">CM81+1/2*(CN81-CM81)*(1-COS(2*($CJ81-$CL81)*$CM$8))</f>
        <v>#REF!</v>
      </c>
      <c r="CP81" s="14" t="e">
        <f ca="1">IF(CL81=0,$CL$19*EXP($CM$19*$CK81)+1-$CL$19,IF(CL81=180,$CL$17*EXP($CM$17*$CK81)+1-$CL$17,$CL$18*EXP($CM$18*$CK81)+1-$CL$18))</f>
        <v>#REF!</v>
      </c>
      <c r="CQ81" s="14" t="e">
        <f ca="1">IF(CL81=270,$CL$19*EXP($CM$19*$CK81)+1-$CL$19,IF(CL81=90,$CL$17*EXP($CM$17*$CK81)+1-$CL$17,$CL$18*EXP($CM$18*$CK81)+1-$CL$18))</f>
        <v>#REF!</v>
      </c>
      <c r="CR81" s="14" t="e">
        <f ca="1">CP81+1/2*(CQ81-CP81)*(1-COS(2*($CJ81-$CL81)*$CM$8))</f>
        <v>#REF!</v>
      </c>
      <c r="CS81" s="14" t="e">
        <f ca="1">IF(OR(ISNUMBER(I81),ISNUMBER(J81)),MAX(CO81+1/2*(CR81-CO81)*(1-COS(2*$CI81*$CM$8)),IF(SIN(RADIANS(D81))&lt;&gt;0,1-$I81/$G81/ABS(SIN(RADIANS(D81))),0)),IF(ISNUMBER(A81),1,#N/A))</f>
        <v>#N/A</v>
      </c>
      <c r="CT81" s="14"/>
      <c r="CU81" s="14" t="e">
        <f ca="1">S81/(0.5*F81+T81)</f>
        <v>#REF!</v>
      </c>
      <c r="CV81" s="14" t="e">
        <f ca="1">INT(MOD(BA81,360)/90)*90</f>
        <v>#REF!</v>
      </c>
      <c r="CW81" s="14" t="e">
        <f ca="1">IF(CV81=0,$CV$13*EXP($CW$13*$CU81)+1-$CV$13,IF(CV81=180,$CV$11*EXP($CW$11*$CU81)+1-$CV$11,$CV$12*EXP($CW$12*$CU81)+1-$CV$12))</f>
        <v>#REF!</v>
      </c>
      <c r="CX81" s="14" t="e">
        <f ca="1">IF(CV81=270,$CV$13*EXP($CW$13*$CU81)+1-$CV$13,IF(CV81=90,$CV$11*EXP($CW$11*$CU81)+1-$CV$11,$CV$12*EXP($CW$12*$CU81)+1-$CV$12))</f>
        <v>#REF!</v>
      </c>
      <c r="CY81" s="14" t="e">
        <f ca="1">CW81+1/2*(CX81-CW81)*(1-COS(2*($CJ81-$CV81)*$CW$8))</f>
        <v>#REF!</v>
      </c>
      <c r="CZ81" s="14" t="e">
        <f ca="1">IF(CV81=0,$CV$19*EXP($CW$19*$CU81)+1-$CV$19,IF(CV81=180,$CV$17*EXP($CW$17*$CU81)+1-$CV$17,$CV$18*EXP($CW$18*$CU81)+1-$CV$18))</f>
        <v>#REF!</v>
      </c>
      <c r="DA81" s="14" t="e">
        <f ca="1">IF(CV81=270,$CV$19*EXP($CW$19*$CU81)+1-$CV$19,IF(CV81=90,$CV$17*EXP($CW$17*$CU81)+1-$CV$17,$CV$18*EXP($CW$18*$CU81)+1-$CV$18))</f>
        <v>#REF!</v>
      </c>
      <c r="DB81" s="14" t="e">
        <f ca="1">CZ81+1/2*(DA81-CZ81)*(1-COS(2*($CJ81-$CV81)*$CW$8))</f>
        <v>#REF!</v>
      </c>
      <c r="DC81" s="14" t="e">
        <f ca="1">IF(OR(ISNUMBER(S81),ISNUMBER(T81)),CY81+1/2*(DB81-CY81)*(1-COS(2*CI81*$CW$8)),IF(ISNUMBER(A81),1,#N/A))</f>
        <v>#N/A</v>
      </c>
      <c r="DD81" s="14"/>
      <c r="DE81" s="14" t="e">
        <f ca="1">X81/(0.5*G81+Y81)</f>
        <v>#REF!</v>
      </c>
      <c r="DF81" s="14" t="e">
        <f ca="1">INT(MOD(CJ81,360)/90)*90</f>
        <v>#REF!</v>
      </c>
      <c r="DG81" s="14" t="e">
        <f ca="1">IF(DF81=0,$DF$13*EXP($DG$13*$DE81)+1-$DF$13,IF(DF81=180,$DF$11*EXP($DG$11*$DE81)+1-$DF$11,$DF$12*EXP($DG$12*$DE81)+1-$DF$12))</f>
        <v>#REF!</v>
      </c>
      <c r="DH81" s="14" t="e">
        <f ca="1">IF(DF81=270,$DF$13*EXP($DG$13*$DE81)+1-$DF$13,IF(DF81=90,$DF$11*EXP($DG$11*$DE81)+1-$DF$11,$DF$12*EXP($DG$12*$DE81)+1-$DF$12))</f>
        <v>#REF!</v>
      </c>
      <c r="DI81" s="14" t="e">
        <f ca="1">DG81+1/2*(DH81-DG81)*(1-COS(2*($CJ81-$DF81)*$DG$8))</f>
        <v>#REF!</v>
      </c>
      <c r="DJ81" s="14" t="e">
        <f ca="1">MIN(1,IF(DF81=0,$DF$19+(1-$DF$19)/(1+$DE81^2)^$DG$19,IF(DF81=180,$DF$17+(1-$DF$17)/(1+$DE81^2)^$DG$17,$DF$18+(1-$DF$18)/(1+$DE81^2)^$DG$18)))</f>
        <v>#REF!</v>
      </c>
      <c r="DK81" s="14" t="e">
        <f ca="1">IF(DF81=270,$DF$19+(1-$DF$19)/(1+$DE81^2)^$DG$19,IF(DF81=90,$DF$17+(1-$DF$17)/(1+$DE81^2)^$DG$17,$DF$18+(1-$DF$18)/(1+$DE81^2)^$DG$18))</f>
        <v>#REF!</v>
      </c>
      <c r="DL81" s="14" t="e">
        <f ca="1">DJ81+1/2*(DK81-DJ81)*(1-COS(2*($CJ81-$DF81)*$DG$8))</f>
        <v>#REF!</v>
      </c>
      <c r="DM81" s="14" t="e">
        <f ca="1">IF(OR(ISNUMBER(X81),ISNUMBER(Y81)),DI81+1/2*(DL81-DI81)*(1-COS(2*$CI81*$DG$8)),IF(ISNUMBER(A81),1,#N/A))</f>
        <v>#N/A</v>
      </c>
    </row>
    <row r="82" spans="1:117" s="1" customFormat="1">
      <c r="A82" s="33" t="e">
        <f ca="1">INDIRECT("Shading!"&amp;$DZ$24&amp;$EA$24+ROW(A82)-23)</f>
        <v>#REF!</v>
      </c>
      <c r="B82" s="34" t="e">
        <f ca="1">INDIRECT("Shading!"&amp;$DZ$25&amp;$EA$25+ROW(B82)-23)</f>
        <v>#REF!</v>
      </c>
      <c r="C82" s="33" t="e">
        <f ca="1">INDIRECT("Shading!"&amp;$DZ$26&amp;$EA$26+ROW(C82)-23)</f>
        <v>#REF!</v>
      </c>
      <c r="D82" s="33" t="e">
        <f ca="1">INDIRECT("Shading!"&amp;$DZ$27&amp;$EA$27+ROW(D82)-23)</f>
        <v>#REF!</v>
      </c>
      <c r="E82" s="32" t="e">
        <f ca="1">INDIRECT("Shading!"&amp;$DZ$28&amp;$EA$28+ROW(E82)-23)</f>
        <v>#REF!</v>
      </c>
      <c r="F82" s="31" t="e">
        <f ca="1">INDIRECT("Shading!"&amp;$DZ$29&amp;$EA$29+ROW(F82)-23)</f>
        <v>#REF!</v>
      </c>
      <c r="G82" s="31" t="e">
        <f ca="1">INDIRECT("Shading!"&amp;$DZ$30&amp;$EA$30+ROW(G82)-23)</f>
        <v>#REF!</v>
      </c>
      <c r="H82" s="30" t="e">
        <f ca="1">INDIRECT("Shading!"&amp;$DZ$31&amp;$EA$31+ROW(H82)-23)</f>
        <v>#REF!</v>
      </c>
      <c r="I82" s="23"/>
      <c r="J82" s="23"/>
      <c r="K82" s="24"/>
      <c r="L82" s="19"/>
      <c r="M82" s="19"/>
      <c r="N82" s="25">
        <f ca="1">IF(AND(ISNUMBER(I82),ISNUMBER(J82),ISNUMBER(K82),ISNUMBER(L82),ISNUMBER(INDIRECT("Shading!"&amp;$DZ$33&amp;$EA$33+ROW(N82)-23))),INDIRECT("Shading!"&amp;$DZ$33&amp;$EA$33+ROW(N82)-23),1)</f>
        <v>1</v>
      </c>
      <c r="O82" s="25">
        <f ca="1">IF(AND(ISNUMBER(I82),ISNUMBER(J82),ISNUMBER(K82),ISNUMBER(L82),ISNUMBER(INDIRECT("Shading!"&amp;$DZ$34&amp;$EA$34+ROW(N82)-23))),INDIRECT("Shading!"&amp;$DZ$34&amp;$EA$34+ROW(O82)-23),1)</f>
        <v>1</v>
      </c>
      <c r="P82" s="18">
        <f ca="1">IF(AND(ISNUMBER(I82),ISNUMBER(J82),ISNUMBER(K82),ISNUMBER(L82),ISNUMBER(N82)),1-(N82-BJ82)*(K82/IF(OR(E82="East",E82="West"),45,90)*(1-L82)/N82),1)</f>
        <v>1</v>
      </c>
      <c r="Q82" s="17">
        <f ca="1">IF(AND(ISNUMBER(I82),ISNUMBER(J82),ISNUMBER(K82),ISNUMBER(M82),ISNUMBER(O82)),1-(O82-CS82)*(K82/IF(OR(E82="East",E82="West"),45,90)*(1-M82)/O82),1)</f>
        <v>1</v>
      </c>
      <c r="R82" s="32" t="str">
        <f ca="1">IF(OR(P82&gt;1,Q82&gt;1),"Horizon shading ","")</f>
        <v/>
      </c>
      <c r="S82" s="29"/>
      <c r="T82" s="28"/>
      <c r="U82" s="39">
        <f>IF(AND(ISNUMBER(S82),ISNUMBER(T82)),1-0.5*(1-BT82),1)</f>
        <v>1</v>
      </c>
      <c r="V82" s="38">
        <f>IF(AND(ISNUMBER(S82),ISNUMBER(T82)),1-0.5*(1-DC82),1)</f>
        <v>1</v>
      </c>
      <c r="W82" s="215" t="str">
        <f>IF(OR(U82&gt;1,V82&gt;1),"Reveal shading ","")</f>
        <v/>
      </c>
      <c r="X82" s="23"/>
      <c r="Y82" s="23"/>
      <c r="Z82" s="19"/>
      <c r="AA82" s="19"/>
      <c r="AB82" s="25">
        <f ca="1">IF(AND(ISNUMBER(X82),ISNUMBER(Y82),ISNUMBER(Z82),ISNUMBER(INDIRECT("Shading!"&amp;$DZ$35&amp;$EA$35+ROW(N82)-23))),INDIRECT("Shading!"&amp;$DZ$35&amp;$EA$35+ROW(N82)-23),1)</f>
        <v>1</v>
      </c>
      <c r="AC82" s="25">
        <f ca="1">IF(AND(ISNUMBER(X82),ISNUMBER(Y82),ISNUMBER(AA82),ISNUMBER(INDIRECT("Shading!"&amp;$DZ$36&amp;$EA$36+ROW(N82)-23))),INDIRECT("Shading!"&amp;$DZ$36&amp;$EA$36+ROW(O82)-23),1)</f>
        <v>1</v>
      </c>
      <c r="AD82" s="18">
        <f ca="1">IF(AND(ISNUMBER(X82),ISNUMBER(Y82),ISNUMBER(Z82),ISNUMBER(AB82)),1-(AB82-CD82)/AB82*(1-Z82),1)</f>
        <v>1</v>
      </c>
      <c r="AE82" s="17">
        <f ca="1">IF(AND(ISNUMBER(X82),ISNUMBER(Y82),ISNUMBER(AA82),ISNUMBER(AC82)),1-(AC82-DM82)/AC82*(1-AA82),1)</f>
        <v>1</v>
      </c>
      <c r="AF82" s="215" t="str">
        <f ca="1">IF(OR(AD82&gt;1,AE82&gt;1),"Overhang shading ","")</f>
        <v/>
      </c>
      <c r="AG82" s="24"/>
      <c r="AH82" s="24"/>
      <c r="AI82" s="23"/>
      <c r="AJ82" s="37">
        <f>IF(AND(ISNUMBER($AI$19),ISNUMBER(AG82)),$F82*$AI$19/1000*$AG82,0)</f>
        <v>0</v>
      </c>
      <c r="AK82" s="36">
        <f>IF(AND(ISNUMBER($AI$19),ISNUMBER(AH82)),IF(ISNUMBER($AI82),$AI82,$G82)*$AI$19/1000*$AH82,0)</f>
        <v>0</v>
      </c>
      <c r="AL82" s="35">
        <f>IF(OR(AJ82&gt;0,AK82&gt;0),1-(AJ82+AK82)/H82*$AI$18,1)</f>
        <v>1</v>
      </c>
      <c r="AM82" s="215" t="str">
        <f>IF(AL82&gt;1,"Glazing bars/juliet balcony shading ","")</f>
        <v/>
      </c>
      <c r="AN82" s="19"/>
      <c r="AO82" s="19"/>
      <c r="AP82" s="18" t="str">
        <f ca="1">IF(OR(P82*U82*AD82*AL82*IF(ISNUMBER(AN82),AN82,1)&gt;=1,P82*U82*AD82*AL82*IF(ISNUMBER(AN82),AN82,1)=0),"",P82*U82*AD82*AL82*IF(ISNUMBER(AN82),AN82,1))</f>
        <v/>
      </c>
      <c r="AQ82" s="17" t="str">
        <f ca="1">IF(OR(Q82*V82*AE82*AL82*IF(ISNUMBER(AO82),AO82,1)&gt;=1,Q82*V82*AE82*AL82*IF(ISNUMBER(AO82),AO82,1)=0),"",Q82*V82*AE82*AL82*IF(ISNUMBER(AO82),AO82,1))</f>
        <v/>
      </c>
      <c r="AR82" s="16" t="str">
        <f ca="1">'Additional Shading 424'!$AP82</f>
        <v/>
      </c>
      <c r="AS82" s="16" t="str">
        <f ca="1">'Additional Shading 424'!$AQ82</f>
        <v/>
      </c>
      <c r="AZ82" s="15" t="e">
        <f ca="1">D82</f>
        <v>#REF!</v>
      </c>
      <c r="BA82" s="15" t="e">
        <f ca="1">C82</f>
        <v>#REF!</v>
      </c>
      <c r="BB82" s="14">
        <f>IF(AND(I82=0,J82=0),1,I82/J82)</f>
        <v>1</v>
      </c>
      <c r="BC82" s="14" t="e">
        <f ca="1">INT(MOD(BA82,360)/90)*90</f>
        <v>#REF!</v>
      </c>
      <c r="BD82" s="14" t="e">
        <f ca="1">IF(BC82=0,$BC$13+(1-$BC$13)/(1+$BB82^2)^$BD$13,IF(BC82=180,$BC$11+(1-$BC$11)/(1+$BB82^2)^$BD$11,$BC$12+(1-$BC$12)/(1+$BB82^2)^$BD$12))</f>
        <v>#REF!</v>
      </c>
      <c r="BE82" s="14" t="e">
        <f ca="1">IF(BC82=270,$BC$13+(1-$BC$13)/(1+$BB82^2)^$BD$13,IF(BC82=90,$BC$11+(1-$BC$11)/(1+$BB82^2)^$BD$11,$BC$12+(1-$BC$12)/(1+$BB82^2)^$BD$12))</f>
        <v>#REF!</v>
      </c>
      <c r="BF82" s="14" t="e">
        <f ca="1">BD82+1/2*(BE82-BD82)*(1-COS(2*($BA82-$BC82)*$BD$8))</f>
        <v>#REF!</v>
      </c>
      <c r="BG82" s="14" t="e">
        <f ca="1">IF(BC82=0,$BC$19*EXP($BD$19*$BB82)+1-$BC$19,IF(BC82=180,$BC$17+(1-$BC$17)/(1+$BB82^2)^$BD$17,$BC$18*EXP($BD$18*$BB82)+1-$BC$18))</f>
        <v>#REF!</v>
      </c>
      <c r="BH82" s="14" t="e">
        <f ca="1">IF(BC82=270,$BC$19*EXP($BD$19*$BB82)+1-$BC$19,IF(BC82=90,$BC$17+(1-$BC$17)/(1+$BB82^2)^$BD$17,$BC$18*EXP($BD$18*$BB82)+1-$BC$18))</f>
        <v>#REF!</v>
      </c>
      <c r="BI82" s="14" t="e">
        <f ca="1">BG82+1/2*(BH82-BG82)*(1-COS(2*($BA82-$BC82)*$BD$8))</f>
        <v>#REF!</v>
      </c>
      <c r="BJ82" s="14" t="e">
        <f ca="1">IF(OR(ISNUMBER(I82),ISNUMBER(J82)),MAX(BF82+1/2*(BI82-BF82)*(1-COS(2*$AZ82*$BD$8)),IF(SIN(RADIANS(D82))&lt;&gt;0,1-$I82/$G82/ABS(SIN(RADIANS(D82))),0)),IF(ISNUMBER(A82),1,#N/A))</f>
        <v>#N/A</v>
      </c>
      <c r="BK82" s="14"/>
      <c r="BL82" s="14" t="e">
        <f ca="1">S82/(0.5*F82+T82)</f>
        <v>#REF!</v>
      </c>
      <c r="BM82" s="14" t="e">
        <f ca="1">INT(MOD(BA82,360)/90)*90</f>
        <v>#REF!</v>
      </c>
      <c r="BN82" s="14" t="e">
        <f ca="1">IF(BM82=0,$BM$13*EXP($BN$13*$BL82)+1-$BM$13,IF(BM82=180,$BM$11*EXP($BN$11*$BL82)+1-$BM$11,$BM$12*EXP($BN$12*$BL82)+1-$BM$12))</f>
        <v>#REF!</v>
      </c>
      <c r="BO82" s="14" t="e">
        <f ca="1">IF(BM82=270,$BM$13*EXP($BN$13*$BL82)+1-$BM$13,IF(BM82=90,$BM$11*EXP($BN$11*$BL82)+1-$BM$11,$BM$12*EXP($BN$12*$BL82)+1-$BM$12))</f>
        <v>#REF!</v>
      </c>
      <c r="BP82" s="14" t="e">
        <f ca="1">BN82+1/2*(BO82-BN82)*(1-COS(2*($C82-$BM82)*$BN$8))</f>
        <v>#REF!</v>
      </c>
      <c r="BQ82" s="14" t="e">
        <f ca="1">IF(BM82=0,$BM$19*EXP($BN$19*$BL82)+1-$BM$19,IF(BM82=180,$BM$17*EXP($BN$17*$BL82)+1-$BM$17,$BM$18*EXP($BN$18*$BL82)+1-$BM$18))</f>
        <v>#REF!</v>
      </c>
      <c r="BR82" s="14" t="e">
        <f ca="1">IF(BM82=270,$BM$19*EXP($BN$19*$BL82)+1-$BM$19,IF(BM82=90,$BM$17*EXP($BN$17*$BL82)+1-$BM$17,$BM$18*EXP($BN$18*$BL82)+1-$BM$18))</f>
        <v>#REF!</v>
      </c>
      <c r="BS82" s="14" t="e">
        <f ca="1">BQ82+1/2*(BR82-BQ82)*(1-COS(2*($C82-$BM82)*$BN$8))</f>
        <v>#REF!</v>
      </c>
      <c r="BT82" s="14" t="e">
        <f ca="1">BP82+1/2*(BS82-BP82)*(1-COS(2*$AZ82*$BN$8))</f>
        <v>#REF!</v>
      </c>
      <c r="BU82" s="14"/>
      <c r="BV82" s="14" t="e">
        <f ca="1">X82/(0.5*G82+Y82)</f>
        <v>#REF!</v>
      </c>
      <c r="BW82" s="14" t="e">
        <f ca="1">INT(MOD(BA82,360)/90)*90</f>
        <v>#REF!</v>
      </c>
      <c r="BX82" s="14" t="e">
        <f ca="1">IF(BW82=0,$BW$13*EXP($BX$13*$BV82)+1-$BW$13,IF(BW82=180,$BW$11*EXP($BX$11*$BV82)+1-$BW$11,$BW$12*EXP($BX$12*$BV82)+1-$BW$12))</f>
        <v>#REF!</v>
      </c>
      <c r="BY82" s="14" t="e">
        <f ca="1">IF(BW82=270,$BW$13*EXP($BX$13*$BV82)+1-$BW$13,IF(BW82=90,$BW$11*EXP($BX$11*$BV82)+1-$BW$11,$BW$12*EXP($BX$12*$BV82)+1-$BW$12))</f>
        <v>#REF!</v>
      </c>
      <c r="BZ82" s="14" t="e">
        <f ca="1">BX82+1/2*(BY82-BX82)*(1-COS(2*($BA82-$BW82)*$BX$8))</f>
        <v>#REF!</v>
      </c>
      <c r="CA82" s="14" t="e">
        <f ca="1">MIN(1,IF(BW82=0,$BW$19*EXP($BX$19*$BV82)+1-$BW$19,IF(BW82=180,$BW$17*EXP($BX$17*$BV82)+1-$BW$17,$BW$18*EXP($BX$18*$BV82)+1-$BW$18)))</f>
        <v>#REF!</v>
      </c>
      <c r="CB82" s="14" t="e">
        <f ca="1">IF(BW82=270,$BW$19*EXP($BX$19*$BV82)+1-$BW$19,IF(BW82=90,$BW$17*EXP($BX$17*$BV82)+1-$BW$17,$BW$18*EXP($BX$18*$BV82)+1-$BW$18))</f>
        <v>#REF!</v>
      </c>
      <c r="CC82" s="14" t="e">
        <f ca="1">CA82+1/2*(CB82-CA82)*(1-COS(2*($BA82-$BW82)*$BX$8))</f>
        <v>#REF!</v>
      </c>
      <c r="CD82" s="14" t="e">
        <f ca="1">BZ82+1/2*(CC82-BZ82)*(1-COS(2*$AZ82*$BX$8))</f>
        <v>#REF!</v>
      </c>
      <c r="CI82" s="15" t="e">
        <f ca="1">D82</f>
        <v>#REF!</v>
      </c>
      <c r="CJ82" s="15" t="e">
        <f ca="1">C82</f>
        <v>#REF!</v>
      </c>
      <c r="CK82" s="14">
        <f>IF(AND(I82=0,J82=0),1,I82/J82)</f>
        <v>1</v>
      </c>
      <c r="CL82" s="14" t="e">
        <f ca="1">INT(MOD(CJ82,360)/90)*90</f>
        <v>#REF!</v>
      </c>
      <c r="CM82" s="14" t="e">
        <f ca="1">IF(CL82=0,$CL$13*EXP($CM$13*$CK82)+1-$CL$13,IF(CL82=180,$CL$11*EXP($CM$11*$CK82)+1-$CL$11,$CL$12*EXP($CM$12*$CK82)+1-$CL$12))</f>
        <v>#REF!</v>
      </c>
      <c r="CN82" s="14" t="e">
        <f ca="1">IF(CL82=270,$CL$13*EXP($CM$13*$CK82)+1-$CL$13,IF(CL82=90,$CL$11*EXP($CM$11*$CK82)+1-$CL$11,$CL$12*EXP($CM$12*$CK82)+1-$CL$12))</f>
        <v>#REF!</v>
      </c>
      <c r="CO82" s="14" t="e">
        <f ca="1">CM82+1/2*(CN82-CM82)*(1-COS(2*($CJ82-$CL82)*$CM$8))</f>
        <v>#REF!</v>
      </c>
      <c r="CP82" s="14" t="e">
        <f ca="1">IF(CL82=0,$CL$19*EXP($CM$19*$CK82)+1-$CL$19,IF(CL82=180,$CL$17*EXP($CM$17*$CK82)+1-$CL$17,$CL$18*EXP($CM$18*$CK82)+1-$CL$18))</f>
        <v>#REF!</v>
      </c>
      <c r="CQ82" s="14" t="e">
        <f ca="1">IF(CL82=270,$CL$19*EXP($CM$19*$CK82)+1-$CL$19,IF(CL82=90,$CL$17*EXP($CM$17*$CK82)+1-$CL$17,$CL$18*EXP($CM$18*$CK82)+1-$CL$18))</f>
        <v>#REF!</v>
      </c>
      <c r="CR82" s="14" t="e">
        <f ca="1">CP82+1/2*(CQ82-CP82)*(1-COS(2*($CJ82-$CL82)*$CM$8))</f>
        <v>#REF!</v>
      </c>
      <c r="CS82" s="14" t="e">
        <f ca="1">IF(OR(ISNUMBER(I82),ISNUMBER(J82)),MAX(CO82+1/2*(CR82-CO82)*(1-COS(2*$CI82*$CM$8)),IF(SIN(RADIANS(D82))&lt;&gt;0,1-$I82/$G82/ABS(SIN(RADIANS(D82))),0)),IF(ISNUMBER(A82),1,#N/A))</f>
        <v>#N/A</v>
      </c>
      <c r="CT82" s="14"/>
      <c r="CU82" s="14" t="e">
        <f ca="1">S82/(0.5*F82+T82)</f>
        <v>#REF!</v>
      </c>
      <c r="CV82" s="14" t="e">
        <f ca="1">INT(MOD(BA82,360)/90)*90</f>
        <v>#REF!</v>
      </c>
      <c r="CW82" s="14" t="e">
        <f ca="1">IF(CV82=0,$CV$13*EXP($CW$13*$CU82)+1-$CV$13,IF(CV82=180,$CV$11*EXP($CW$11*$CU82)+1-$CV$11,$CV$12*EXP($CW$12*$CU82)+1-$CV$12))</f>
        <v>#REF!</v>
      </c>
      <c r="CX82" s="14" t="e">
        <f ca="1">IF(CV82=270,$CV$13*EXP($CW$13*$CU82)+1-$CV$13,IF(CV82=90,$CV$11*EXP($CW$11*$CU82)+1-$CV$11,$CV$12*EXP($CW$12*$CU82)+1-$CV$12))</f>
        <v>#REF!</v>
      </c>
      <c r="CY82" s="14" t="e">
        <f ca="1">CW82+1/2*(CX82-CW82)*(1-COS(2*($CJ82-$CV82)*$CW$8))</f>
        <v>#REF!</v>
      </c>
      <c r="CZ82" s="14" t="e">
        <f ca="1">IF(CV82=0,$CV$19*EXP($CW$19*$CU82)+1-$CV$19,IF(CV82=180,$CV$17*EXP($CW$17*$CU82)+1-$CV$17,$CV$18*EXP($CW$18*$CU82)+1-$CV$18))</f>
        <v>#REF!</v>
      </c>
      <c r="DA82" s="14" t="e">
        <f ca="1">IF(CV82=270,$CV$19*EXP($CW$19*$CU82)+1-$CV$19,IF(CV82=90,$CV$17*EXP($CW$17*$CU82)+1-$CV$17,$CV$18*EXP($CW$18*$CU82)+1-$CV$18))</f>
        <v>#REF!</v>
      </c>
      <c r="DB82" s="14" t="e">
        <f ca="1">CZ82+1/2*(DA82-CZ82)*(1-COS(2*($CJ82-$CV82)*$CW$8))</f>
        <v>#REF!</v>
      </c>
      <c r="DC82" s="14" t="e">
        <f ca="1">IF(OR(ISNUMBER(S82),ISNUMBER(T82)),CY82+1/2*(DB82-CY82)*(1-COS(2*CI82*$CW$8)),IF(ISNUMBER(A82),1,#N/A))</f>
        <v>#N/A</v>
      </c>
      <c r="DD82" s="14"/>
      <c r="DE82" s="14" t="e">
        <f ca="1">X82/(0.5*G82+Y82)</f>
        <v>#REF!</v>
      </c>
      <c r="DF82" s="14" t="e">
        <f ca="1">INT(MOD(CJ82,360)/90)*90</f>
        <v>#REF!</v>
      </c>
      <c r="DG82" s="14" t="e">
        <f ca="1">IF(DF82=0,$DF$13*EXP($DG$13*$DE82)+1-$DF$13,IF(DF82=180,$DF$11*EXP($DG$11*$DE82)+1-$DF$11,$DF$12*EXP($DG$12*$DE82)+1-$DF$12))</f>
        <v>#REF!</v>
      </c>
      <c r="DH82" s="14" t="e">
        <f ca="1">IF(DF82=270,$DF$13*EXP($DG$13*$DE82)+1-$DF$13,IF(DF82=90,$DF$11*EXP($DG$11*$DE82)+1-$DF$11,$DF$12*EXP($DG$12*$DE82)+1-$DF$12))</f>
        <v>#REF!</v>
      </c>
      <c r="DI82" s="14" t="e">
        <f ca="1">DG82+1/2*(DH82-DG82)*(1-COS(2*($CJ82-$DF82)*$DG$8))</f>
        <v>#REF!</v>
      </c>
      <c r="DJ82" s="14" t="e">
        <f ca="1">MIN(1,IF(DF82=0,$DF$19+(1-$DF$19)/(1+$DE82^2)^$DG$19,IF(DF82=180,$DF$17+(1-$DF$17)/(1+$DE82^2)^$DG$17,$DF$18+(1-$DF$18)/(1+$DE82^2)^$DG$18)))</f>
        <v>#REF!</v>
      </c>
      <c r="DK82" s="14" t="e">
        <f ca="1">IF(DF82=270,$DF$19+(1-$DF$19)/(1+$DE82^2)^$DG$19,IF(DF82=90,$DF$17+(1-$DF$17)/(1+$DE82^2)^$DG$17,$DF$18+(1-$DF$18)/(1+$DE82^2)^$DG$18))</f>
        <v>#REF!</v>
      </c>
      <c r="DL82" s="14" t="e">
        <f ca="1">DJ82+1/2*(DK82-DJ82)*(1-COS(2*($CJ82-$DF82)*$DG$8))</f>
        <v>#REF!</v>
      </c>
      <c r="DM82" s="14" t="e">
        <f ca="1">IF(OR(ISNUMBER(X82),ISNUMBER(Y82)),DI82+1/2*(DL82-DI82)*(1-COS(2*$CI82*$DG$8)),IF(ISNUMBER(A82),1,#N/A))</f>
        <v>#N/A</v>
      </c>
    </row>
    <row r="83" spans="1:117" s="1" customFormat="1">
      <c r="A83" s="33" t="e">
        <f ca="1">INDIRECT("Shading!"&amp;$DZ$24&amp;$EA$24+ROW(A83)-23)</f>
        <v>#REF!</v>
      </c>
      <c r="B83" s="34" t="e">
        <f ca="1">INDIRECT("Shading!"&amp;$DZ$25&amp;$EA$25+ROW(B83)-23)</f>
        <v>#REF!</v>
      </c>
      <c r="C83" s="33" t="e">
        <f ca="1">INDIRECT("Shading!"&amp;$DZ$26&amp;$EA$26+ROW(C83)-23)</f>
        <v>#REF!</v>
      </c>
      <c r="D83" s="33" t="e">
        <f ca="1">INDIRECT("Shading!"&amp;$DZ$27&amp;$EA$27+ROW(D83)-23)</f>
        <v>#REF!</v>
      </c>
      <c r="E83" s="32" t="e">
        <f ca="1">INDIRECT("Shading!"&amp;$DZ$28&amp;$EA$28+ROW(E83)-23)</f>
        <v>#REF!</v>
      </c>
      <c r="F83" s="31" t="e">
        <f ca="1">INDIRECT("Shading!"&amp;$DZ$29&amp;$EA$29+ROW(F83)-23)</f>
        <v>#REF!</v>
      </c>
      <c r="G83" s="31" t="e">
        <f ca="1">INDIRECT("Shading!"&amp;$DZ$30&amp;$EA$30+ROW(G83)-23)</f>
        <v>#REF!</v>
      </c>
      <c r="H83" s="30" t="e">
        <f ca="1">INDIRECT("Shading!"&amp;$DZ$31&amp;$EA$31+ROW(H83)-23)</f>
        <v>#REF!</v>
      </c>
      <c r="I83" s="23"/>
      <c r="J83" s="23"/>
      <c r="K83" s="24"/>
      <c r="L83" s="19"/>
      <c r="M83" s="19"/>
      <c r="N83" s="25">
        <f ca="1">IF(AND(ISNUMBER(I83),ISNUMBER(J83),ISNUMBER(K83),ISNUMBER(L83),ISNUMBER(INDIRECT("Shading!"&amp;$DZ$33&amp;$EA$33+ROW(N83)-23))),INDIRECT("Shading!"&amp;$DZ$33&amp;$EA$33+ROW(N83)-23),1)</f>
        <v>1</v>
      </c>
      <c r="O83" s="25">
        <f ca="1">IF(AND(ISNUMBER(I83),ISNUMBER(J83),ISNUMBER(K83),ISNUMBER(L83),ISNUMBER(INDIRECT("Shading!"&amp;$DZ$34&amp;$EA$34+ROW(N83)-23))),INDIRECT("Shading!"&amp;$DZ$34&amp;$EA$34+ROW(O83)-23),1)</f>
        <v>1</v>
      </c>
      <c r="P83" s="18">
        <f ca="1">IF(AND(ISNUMBER(I83),ISNUMBER(J83),ISNUMBER(K83),ISNUMBER(L83),ISNUMBER(N83)),1-(N83-BJ83)*(K83/IF(OR(E83="East",E83="West"),45,90)*(1-L83)/N83),1)</f>
        <v>1</v>
      </c>
      <c r="Q83" s="17">
        <f ca="1">IF(AND(ISNUMBER(I83),ISNUMBER(J83),ISNUMBER(K83),ISNUMBER(M83),ISNUMBER(O83)),1-(O83-CS83)*(K83/IF(OR(E83="East",E83="West"),45,90)*(1-M83)/O83),1)</f>
        <v>1</v>
      </c>
      <c r="R83" s="32" t="str">
        <f ca="1">IF(OR(P83&gt;1,Q83&gt;1),"Horizon shading ","")</f>
        <v/>
      </c>
      <c r="S83" s="29"/>
      <c r="T83" s="28"/>
      <c r="U83" s="39">
        <f>IF(AND(ISNUMBER(S83),ISNUMBER(T83)),1-0.5*(1-BT83),1)</f>
        <v>1</v>
      </c>
      <c r="V83" s="38">
        <f>IF(AND(ISNUMBER(S83),ISNUMBER(T83)),1-0.5*(1-DC83),1)</f>
        <v>1</v>
      </c>
      <c r="W83" s="215" t="str">
        <f>IF(OR(U83&gt;1,V83&gt;1),"Reveal shading ","")</f>
        <v/>
      </c>
      <c r="X83" s="23"/>
      <c r="Y83" s="23"/>
      <c r="Z83" s="19"/>
      <c r="AA83" s="19"/>
      <c r="AB83" s="25">
        <f ca="1">IF(AND(ISNUMBER(X83),ISNUMBER(Y83),ISNUMBER(Z83),ISNUMBER(INDIRECT("Shading!"&amp;$DZ$35&amp;$EA$35+ROW(N83)-23))),INDIRECT("Shading!"&amp;$DZ$35&amp;$EA$35+ROW(N83)-23),1)</f>
        <v>1</v>
      </c>
      <c r="AC83" s="25">
        <f ca="1">IF(AND(ISNUMBER(X83),ISNUMBER(Y83),ISNUMBER(AA83),ISNUMBER(INDIRECT("Shading!"&amp;$DZ$36&amp;$EA$36+ROW(N83)-23))),INDIRECT("Shading!"&amp;$DZ$36&amp;$EA$36+ROW(O83)-23),1)</f>
        <v>1</v>
      </c>
      <c r="AD83" s="18">
        <f ca="1">IF(AND(ISNUMBER(X83),ISNUMBER(Y83),ISNUMBER(Z83),ISNUMBER(AB83)),1-(AB83-CD83)/AB83*(1-Z83),1)</f>
        <v>1</v>
      </c>
      <c r="AE83" s="17">
        <f ca="1">IF(AND(ISNUMBER(X83),ISNUMBER(Y83),ISNUMBER(AA83),ISNUMBER(AC83)),1-(AC83-DM83)/AC83*(1-AA83),1)</f>
        <v>1</v>
      </c>
      <c r="AF83" s="215" t="str">
        <f ca="1">IF(OR(AD83&gt;1,AE83&gt;1),"Overhang shading ","")</f>
        <v/>
      </c>
      <c r="AG83" s="24"/>
      <c r="AH83" s="24"/>
      <c r="AI83" s="23"/>
      <c r="AJ83" s="37">
        <f>IF(AND(ISNUMBER($AI$19),ISNUMBER(AG83)),$F83*$AI$19/1000*$AG83,0)</f>
        <v>0</v>
      </c>
      <c r="AK83" s="36">
        <f>IF(AND(ISNUMBER($AI$19),ISNUMBER(AH83)),IF(ISNUMBER($AI83),$AI83,$G83)*$AI$19/1000*$AH83,0)</f>
        <v>0</v>
      </c>
      <c r="AL83" s="35">
        <f>IF(OR(AJ83&gt;0,AK83&gt;0),1-(AJ83+AK83)/H83*$AI$18,1)</f>
        <v>1</v>
      </c>
      <c r="AM83" s="215" t="str">
        <f>IF(AL83&gt;1,"Glazing bars/juliet balcony shading ","")</f>
        <v/>
      </c>
      <c r="AN83" s="19"/>
      <c r="AO83" s="19"/>
      <c r="AP83" s="18" t="str">
        <f ca="1">IF(OR(P83*U83*AD83*AL83*IF(ISNUMBER(AN83),AN83,1)&gt;=1,P83*U83*AD83*AL83*IF(ISNUMBER(AN83),AN83,1)=0),"",P83*U83*AD83*AL83*IF(ISNUMBER(AN83),AN83,1))</f>
        <v/>
      </c>
      <c r="AQ83" s="17" t="str">
        <f ca="1">IF(OR(Q83*V83*AE83*AL83*IF(ISNUMBER(AO83),AO83,1)&gt;=1,Q83*V83*AE83*AL83*IF(ISNUMBER(AO83),AO83,1)=0),"",Q83*V83*AE83*AL83*IF(ISNUMBER(AO83),AO83,1))</f>
        <v/>
      </c>
      <c r="AR83" s="16" t="str">
        <f ca="1">'Additional Shading 424'!$AP83</f>
        <v/>
      </c>
      <c r="AS83" s="16" t="str">
        <f ca="1">'Additional Shading 424'!$AQ83</f>
        <v/>
      </c>
      <c r="AZ83" s="15" t="e">
        <f ca="1">D83</f>
        <v>#REF!</v>
      </c>
      <c r="BA83" s="15" t="e">
        <f ca="1">C83</f>
        <v>#REF!</v>
      </c>
      <c r="BB83" s="14">
        <f>IF(AND(I83=0,J83=0),1,I83/J83)</f>
        <v>1</v>
      </c>
      <c r="BC83" s="14" t="e">
        <f ca="1">INT(MOD(BA83,360)/90)*90</f>
        <v>#REF!</v>
      </c>
      <c r="BD83" s="14" t="e">
        <f ca="1">IF(BC83=0,$BC$13+(1-$BC$13)/(1+$BB83^2)^$BD$13,IF(BC83=180,$BC$11+(1-$BC$11)/(1+$BB83^2)^$BD$11,$BC$12+(1-$BC$12)/(1+$BB83^2)^$BD$12))</f>
        <v>#REF!</v>
      </c>
      <c r="BE83" s="14" t="e">
        <f ca="1">IF(BC83=270,$BC$13+(1-$BC$13)/(1+$BB83^2)^$BD$13,IF(BC83=90,$BC$11+(1-$BC$11)/(1+$BB83^2)^$BD$11,$BC$12+(1-$BC$12)/(1+$BB83^2)^$BD$12))</f>
        <v>#REF!</v>
      </c>
      <c r="BF83" s="14" t="e">
        <f ca="1">BD83+1/2*(BE83-BD83)*(1-COS(2*($BA83-$BC83)*$BD$8))</f>
        <v>#REF!</v>
      </c>
      <c r="BG83" s="14" t="e">
        <f ca="1">IF(BC83=0,$BC$19*EXP($BD$19*$BB83)+1-$BC$19,IF(BC83=180,$BC$17+(1-$BC$17)/(1+$BB83^2)^$BD$17,$BC$18*EXP($BD$18*$BB83)+1-$BC$18))</f>
        <v>#REF!</v>
      </c>
      <c r="BH83" s="14" t="e">
        <f ca="1">IF(BC83=270,$BC$19*EXP($BD$19*$BB83)+1-$BC$19,IF(BC83=90,$BC$17+(1-$BC$17)/(1+$BB83^2)^$BD$17,$BC$18*EXP($BD$18*$BB83)+1-$BC$18))</f>
        <v>#REF!</v>
      </c>
      <c r="BI83" s="14" t="e">
        <f ca="1">BG83+1/2*(BH83-BG83)*(1-COS(2*($BA83-$BC83)*$BD$8))</f>
        <v>#REF!</v>
      </c>
      <c r="BJ83" s="14" t="e">
        <f ca="1">IF(OR(ISNUMBER(I83),ISNUMBER(J83)),MAX(BF83+1/2*(BI83-BF83)*(1-COS(2*$AZ83*$BD$8)),IF(SIN(RADIANS(D83))&lt;&gt;0,1-$I83/$G83/ABS(SIN(RADIANS(D83))),0)),IF(ISNUMBER(A83),1,#N/A))</f>
        <v>#N/A</v>
      </c>
      <c r="BK83" s="14"/>
      <c r="BL83" s="14" t="e">
        <f ca="1">S83/(0.5*F83+T83)</f>
        <v>#REF!</v>
      </c>
      <c r="BM83" s="14" t="e">
        <f ca="1">INT(MOD(BA83,360)/90)*90</f>
        <v>#REF!</v>
      </c>
      <c r="BN83" s="14" t="e">
        <f ca="1">IF(BM83=0,$BM$13*EXP($BN$13*$BL83)+1-$BM$13,IF(BM83=180,$BM$11*EXP($BN$11*$BL83)+1-$BM$11,$BM$12*EXP($BN$12*$BL83)+1-$BM$12))</f>
        <v>#REF!</v>
      </c>
      <c r="BO83" s="14" t="e">
        <f ca="1">IF(BM83=270,$BM$13*EXP($BN$13*$BL83)+1-$BM$13,IF(BM83=90,$BM$11*EXP($BN$11*$BL83)+1-$BM$11,$BM$12*EXP($BN$12*$BL83)+1-$BM$12))</f>
        <v>#REF!</v>
      </c>
      <c r="BP83" s="14" t="e">
        <f ca="1">BN83+1/2*(BO83-BN83)*(1-COS(2*($C83-$BM83)*$BN$8))</f>
        <v>#REF!</v>
      </c>
      <c r="BQ83" s="14" t="e">
        <f ca="1">IF(BM83=0,$BM$19*EXP($BN$19*$BL83)+1-$BM$19,IF(BM83=180,$BM$17*EXP($BN$17*$BL83)+1-$BM$17,$BM$18*EXP($BN$18*$BL83)+1-$BM$18))</f>
        <v>#REF!</v>
      </c>
      <c r="BR83" s="14" t="e">
        <f ca="1">IF(BM83=270,$BM$19*EXP($BN$19*$BL83)+1-$BM$19,IF(BM83=90,$BM$17*EXP($BN$17*$BL83)+1-$BM$17,$BM$18*EXP($BN$18*$BL83)+1-$BM$18))</f>
        <v>#REF!</v>
      </c>
      <c r="BS83" s="14" t="e">
        <f ca="1">BQ83+1/2*(BR83-BQ83)*(1-COS(2*($C83-$BM83)*$BN$8))</f>
        <v>#REF!</v>
      </c>
      <c r="BT83" s="14" t="e">
        <f ca="1">BP83+1/2*(BS83-BP83)*(1-COS(2*$AZ83*$BN$8))</f>
        <v>#REF!</v>
      </c>
      <c r="BU83" s="14"/>
      <c r="BV83" s="14" t="e">
        <f ca="1">X83/(0.5*G83+Y83)</f>
        <v>#REF!</v>
      </c>
      <c r="BW83" s="14" t="e">
        <f ca="1">INT(MOD(BA83,360)/90)*90</f>
        <v>#REF!</v>
      </c>
      <c r="BX83" s="14" t="e">
        <f ca="1">IF(BW83=0,$BW$13*EXP($BX$13*$BV83)+1-$BW$13,IF(BW83=180,$BW$11*EXP($BX$11*$BV83)+1-$BW$11,$BW$12*EXP($BX$12*$BV83)+1-$BW$12))</f>
        <v>#REF!</v>
      </c>
      <c r="BY83" s="14" t="e">
        <f ca="1">IF(BW83=270,$BW$13*EXP($BX$13*$BV83)+1-$BW$13,IF(BW83=90,$BW$11*EXP($BX$11*$BV83)+1-$BW$11,$BW$12*EXP($BX$12*$BV83)+1-$BW$12))</f>
        <v>#REF!</v>
      </c>
      <c r="BZ83" s="14" t="e">
        <f ca="1">BX83+1/2*(BY83-BX83)*(1-COS(2*($BA83-$BW83)*$BX$8))</f>
        <v>#REF!</v>
      </c>
      <c r="CA83" s="14" t="e">
        <f ca="1">MIN(1,IF(BW83=0,$BW$19*EXP($BX$19*$BV83)+1-$BW$19,IF(BW83=180,$BW$17*EXP($BX$17*$BV83)+1-$BW$17,$BW$18*EXP($BX$18*$BV83)+1-$BW$18)))</f>
        <v>#REF!</v>
      </c>
      <c r="CB83" s="14" t="e">
        <f ca="1">IF(BW83=270,$BW$19*EXP($BX$19*$BV83)+1-$BW$19,IF(BW83=90,$BW$17*EXP($BX$17*$BV83)+1-$BW$17,$BW$18*EXP($BX$18*$BV83)+1-$BW$18))</f>
        <v>#REF!</v>
      </c>
      <c r="CC83" s="14" t="e">
        <f ca="1">CA83+1/2*(CB83-CA83)*(1-COS(2*($BA83-$BW83)*$BX$8))</f>
        <v>#REF!</v>
      </c>
      <c r="CD83" s="14" t="e">
        <f ca="1">BZ83+1/2*(CC83-BZ83)*(1-COS(2*$AZ83*$BX$8))</f>
        <v>#REF!</v>
      </c>
      <c r="CI83" s="15" t="e">
        <f ca="1">D83</f>
        <v>#REF!</v>
      </c>
      <c r="CJ83" s="15" t="e">
        <f ca="1">C83</f>
        <v>#REF!</v>
      </c>
      <c r="CK83" s="14">
        <f>IF(AND(I83=0,J83=0),1,I83/J83)</f>
        <v>1</v>
      </c>
      <c r="CL83" s="14" t="e">
        <f ca="1">INT(MOD(CJ83,360)/90)*90</f>
        <v>#REF!</v>
      </c>
      <c r="CM83" s="14" t="e">
        <f ca="1">IF(CL83=0,$CL$13*EXP($CM$13*$CK83)+1-$CL$13,IF(CL83=180,$CL$11*EXP($CM$11*$CK83)+1-$CL$11,$CL$12*EXP($CM$12*$CK83)+1-$CL$12))</f>
        <v>#REF!</v>
      </c>
      <c r="CN83" s="14" t="e">
        <f ca="1">IF(CL83=270,$CL$13*EXP($CM$13*$CK83)+1-$CL$13,IF(CL83=90,$CL$11*EXP($CM$11*$CK83)+1-$CL$11,$CL$12*EXP($CM$12*$CK83)+1-$CL$12))</f>
        <v>#REF!</v>
      </c>
      <c r="CO83" s="14" t="e">
        <f ca="1">CM83+1/2*(CN83-CM83)*(1-COS(2*($CJ83-$CL83)*$CM$8))</f>
        <v>#REF!</v>
      </c>
      <c r="CP83" s="14" t="e">
        <f ca="1">IF(CL83=0,$CL$19*EXP($CM$19*$CK83)+1-$CL$19,IF(CL83=180,$CL$17*EXP($CM$17*$CK83)+1-$CL$17,$CL$18*EXP($CM$18*$CK83)+1-$CL$18))</f>
        <v>#REF!</v>
      </c>
      <c r="CQ83" s="14" t="e">
        <f ca="1">IF(CL83=270,$CL$19*EXP($CM$19*$CK83)+1-$CL$19,IF(CL83=90,$CL$17*EXP($CM$17*$CK83)+1-$CL$17,$CL$18*EXP($CM$18*$CK83)+1-$CL$18))</f>
        <v>#REF!</v>
      </c>
      <c r="CR83" s="14" t="e">
        <f ca="1">CP83+1/2*(CQ83-CP83)*(1-COS(2*($CJ83-$CL83)*$CM$8))</f>
        <v>#REF!</v>
      </c>
      <c r="CS83" s="14" t="e">
        <f ca="1">IF(OR(ISNUMBER(I83),ISNUMBER(J83)),MAX(CO83+1/2*(CR83-CO83)*(1-COS(2*$CI83*$CM$8)),IF(SIN(RADIANS(D83))&lt;&gt;0,1-$I83/$G83/ABS(SIN(RADIANS(D83))),0)),IF(ISNUMBER(A83),1,#N/A))</f>
        <v>#N/A</v>
      </c>
      <c r="CT83" s="14"/>
      <c r="CU83" s="14" t="e">
        <f ca="1">S83/(0.5*F83+T83)</f>
        <v>#REF!</v>
      </c>
      <c r="CV83" s="14" t="e">
        <f ca="1">INT(MOD(BA83,360)/90)*90</f>
        <v>#REF!</v>
      </c>
      <c r="CW83" s="14" t="e">
        <f ca="1">IF(CV83=0,$CV$13*EXP($CW$13*$CU83)+1-$CV$13,IF(CV83=180,$CV$11*EXP($CW$11*$CU83)+1-$CV$11,$CV$12*EXP($CW$12*$CU83)+1-$CV$12))</f>
        <v>#REF!</v>
      </c>
      <c r="CX83" s="14" t="e">
        <f ca="1">IF(CV83=270,$CV$13*EXP($CW$13*$CU83)+1-$CV$13,IF(CV83=90,$CV$11*EXP($CW$11*$CU83)+1-$CV$11,$CV$12*EXP($CW$12*$CU83)+1-$CV$12))</f>
        <v>#REF!</v>
      </c>
      <c r="CY83" s="14" t="e">
        <f ca="1">CW83+1/2*(CX83-CW83)*(1-COS(2*($CJ83-$CV83)*$CW$8))</f>
        <v>#REF!</v>
      </c>
      <c r="CZ83" s="14" t="e">
        <f ca="1">IF(CV83=0,$CV$19*EXP($CW$19*$CU83)+1-$CV$19,IF(CV83=180,$CV$17*EXP($CW$17*$CU83)+1-$CV$17,$CV$18*EXP($CW$18*$CU83)+1-$CV$18))</f>
        <v>#REF!</v>
      </c>
      <c r="DA83" s="14" t="e">
        <f ca="1">IF(CV83=270,$CV$19*EXP($CW$19*$CU83)+1-$CV$19,IF(CV83=90,$CV$17*EXP($CW$17*$CU83)+1-$CV$17,$CV$18*EXP($CW$18*$CU83)+1-$CV$18))</f>
        <v>#REF!</v>
      </c>
      <c r="DB83" s="14" t="e">
        <f ca="1">CZ83+1/2*(DA83-CZ83)*(1-COS(2*($CJ83-$CV83)*$CW$8))</f>
        <v>#REF!</v>
      </c>
      <c r="DC83" s="14" t="e">
        <f ca="1">IF(OR(ISNUMBER(S83),ISNUMBER(T83)),CY83+1/2*(DB83-CY83)*(1-COS(2*CI83*$CW$8)),IF(ISNUMBER(A83),1,#N/A))</f>
        <v>#N/A</v>
      </c>
      <c r="DD83" s="14"/>
      <c r="DE83" s="14" t="e">
        <f ca="1">X83/(0.5*G83+Y83)</f>
        <v>#REF!</v>
      </c>
      <c r="DF83" s="14" t="e">
        <f ca="1">INT(MOD(CJ83,360)/90)*90</f>
        <v>#REF!</v>
      </c>
      <c r="DG83" s="14" t="e">
        <f ca="1">IF(DF83=0,$DF$13*EXP($DG$13*$DE83)+1-$DF$13,IF(DF83=180,$DF$11*EXP($DG$11*$DE83)+1-$DF$11,$DF$12*EXP($DG$12*$DE83)+1-$DF$12))</f>
        <v>#REF!</v>
      </c>
      <c r="DH83" s="14" t="e">
        <f ca="1">IF(DF83=270,$DF$13*EXP($DG$13*$DE83)+1-$DF$13,IF(DF83=90,$DF$11*EXP($DG$11*$DE83)+1-$DF$11,$DF$12*EXP($DG$12*$DE83)+1-$DF$12))</f>
        <v>#REF!</v>
      </c>
      <c r="DI83" s="14" t="e">
        <f ca="1">DG83+1/2*(DH83-DG83)*(1-COS(2*($CJ83-$DF83)*$DG$8))</f>
        <v>#REF!</v>
      </c>
      <c r="DJ83" s="14" t="e">
        <f ca="1">MIN(1,IF(DF83=0,$DF$19+(1-$DF$19)/(1+$DE83^2)^$DG$19,IF(DF83=180,$DF$17+(1-$DF$17)/(1+$DE83^2)^$DG$17,$DF$18+(1-$DF$18)/(1+$DE83^2)^$DG$18)))</f>
        <v>#REF!</v>
      </c>
      <c r="DK83" s="14" t="e">
        <f ca="1">IF(DF83=270,$DF$19+(1-$DF$19)/(1+$DE83^2)^$DG$19,IF(DF83=90,$DF$17+(1-$DF$17)/(1+$DE83^2)^$DG$17,$DF$18+(1-$DF$18)/(1+$DE83^2)^$DG$18))</f>
        <v>#REF!</v>
      </c>
      <c r="DL83" s="14" t="e">
        <f ca="1">DJ83+1/2*(DK83-DJ83)*(1-COS(2*($CJ83-$DF83)*$DG$8))</f>
        <v>#REF!</v>
      </c>
      <c r="DM83" s="14" t="e">
        <f ca="1">IF(OR(ISNUMBER(X83),ISNUMBER(Y83)),DI83+1/2*(DL83-DI83)*(1-COS(2*$CI83*$DG$8)),IF(ISNUMBER(A83),1,#N/A))</f>
        <v>#N/A</v>
      </c>
    </row>
    <row r="84" spans="1:117" s="1" customFormat="1">
      <c r="A84" s="33" t="e">
        <f ca="1">INDIRECT("Shading!"&amp;$DZ$24&amp;$EA$24+ROW(A84)-23)</f>
        <v>#REF!</v>
      </c>
      <c r="B84" s="34" t="e">
        <f ca="1">INDIRECT("Shading!"&amp;$DZ$25&amp;$EA$25+ROW(B84)-23)</f>
        <v>#REF!</v>
      </c>
      <c r="C84" s="33" t="e">
        <f ca="1">INDIRECT("Shading!"&amp;$DZ$26&amp;$EA$26+ROW(C84)-23)</f>
        <v>#REF!</v>
      </c>
      <c r="D84" s="33" t="e">
        <f ca="1">INDIRECT("Shading!"&amp;$DZ$27&amp;$EA$27+ROW(D84)-23)</f>
        <v>#REF!</v>
      </c>
      <c r="E84" s="32" t="e">
        <f ca="1">INDIRECT("Shading!"&amp;$DZ$28&amp;$EA$28+ROW(E84)-23)</f>
        <v>#REF!</v>
      </c>
      <c r="F84" s="31" t="e">
        <f ca="1">INDIRECT("Shading!"&amp;$DZ$29&amp;$EA$29+ROW(F84)-23)</f>
        <v>#REF!</v>
      </c>
      <c r="G84" s="31" t="e">
        <f ca="1">INDIRECT("Shading!"&amp;$DZ$30&amp;$EA$30+ROW(G84)-23)</f>
        <v>#REF!</v>
      </c>
      <c r="H84" s="30" t="e">
        <f ca="1">INDIRECT("Shading!"&amp;$DZ$31&amp;$EA$31+ROW(H84)-23)</f>
        <v>#REF!</v>
      </c>
      <c r="I84" s="23"/>
      <c r="J84" s="23"/>
      <c r="K84" s="24"/>
      <c r="L84" s="19"/>
      <c r="M84" s="19"/>
      <c r="N84" s="25">
        <f ca="1">IF(AND(ISNUMBER(I84),ISNUMBER(J84),ISNUMBER(K84),ISNUMBER(L84),ISNUMBER(INDIRECT("Shading!"&amp;$DZ$33&amp;$EA$33+ROW(N84)-23))),INDIRECT("Shading!"&amp;$DZ$33&amp;$EA$33+ROW(N84)-23),1)</f>
        <v>1</v>
      </c>
      <c r="O84" s="25">
        <f ca="1">IF(AND(ISNUMBER(I84),ISNUMBER(J84),ISNUMBER(K84),ISNUMBER(L84),ISNUMBER(INDIRECT("Shading!"&amp;$DZ$34&amp;$EA$34+ROW(N84)-23))),INDIRECT("Shading!"&amp;$DZ$34&amp;$EA$34+ROW(O84)-23),1)</f>
        <v>1</v>
      </c>
      <c r="P84" s="18">
        <f ca="1">IF(AND(ISNUMBER(I84),ISNUMBER(J84),ISNUMBER(K84),ISNUMBER(L84),ISNUMBER(N84)),1-(N84-BJ84)*(K84/IF(OR(E84="East",E84="West"),45,90)*(1-L84)/N84),1)</f>
        <v>1</v>
      </c>
      <c r="Q84" s="17">
        <f ca="1">IF(AND(ISNUMBER(I84),ISNUMBER(J84),ISNUMBER(K84),ISNUMBER(M84),ISNUMBER(O84)),1-(O84-CS84)*(K84/IF(OR(E84="East",E84="West"),45,90)*(1-M84)/O84),1)</f>
        <v>1</v>
      </c>
      <c r="R84" s="32" t="str">
        <f ca="1">IF(OR(P84&gt;1,Q84&gt;1),"Horizon shading ","")</f>
        <v/>
      </c>
      <c r="S84" s="29"/>
      <c r="T84" s="28"/>
      <c r="U84" s="39">
        <f>IF(AND(ISNUMBER(S84),ISNUMBER(T84)),1-0.5*(1-BT84),1)</f>
        <v>1</v>
      </c>
      <c r="V84" s="38">
        <f>IF(AND(ISNUMBER(S84),ISNUMBER(T84)),1-0.5*(1-DC84),1)</f>
        <v>1</v>
      </c>
      <c r="W84" s="215" t="str">
        <f>IF(OR(U84&gt;1,V84&gt;1),"Reveal shading ","")</f>
        <v/>
      </c>
      <c r="X84" s="23"/>
      <c r="Y84" s="23"/>
      <c r="Z84" s="19"/>
      <c r="AA84" s="19"/>
      <c r="AB84" s="25">
        <f ca="1">IF(AND(ISNUMBER(X84),ISNUMBER(Y84),ISNUMBER(Z84),ISNUMBER(INDIRECT("Shading!"&amp;$DZ$35&amp;$EA$35+ROW(N84)-23))),INDIRECT("Shading!"&amp;$DZ$35&amp;$EA$35+ROW(N84)-23),1)</f>
        <v>1</v>
      </c>
      <c r="AC84" s="25">
        <f ca="1">IF(AND(ISNUMBER(X84),ISNUMBER(Y84),ISNUMBER(AA84),ISNUMBER(INDIRECT("Shading!"&amp;$DZ$36&amp;$EA$36+ROW(N84)-23))),INDIRECT("Shading!"&amp;$DZ$36&amp;$EA$36+ROW(O84)-23),1)</f>
        <v>1</v>
      </c>
      <c r="AD84" s="18">
        <f ca="1">IF(AND(ISNUMBER(X84),ISNUMBER(Y84),ISNUMBER(Z84),ISNUMBER(AB84)),1-(AB84-CD84)/AB84*(1-Z84),1)</f>
        <v>1</v>
      </c>
      <c r="AE84" s="17">
        <f ca="1">IF(AND(ISNUMBER(X84),ISNUMBER(Y84),ISNUMBER(AA84),ISNUMBER(AC84)),1-(AC84-DM84)/AC84*(1-AA84),1)</f>
        <v>1</v>
      </c>
      <c r="AF84" s="215" t="str">
        <f ca="1">IF(OR(AD84&gt;1,AE84&gt;1),"Overhang shading ","")</f>
        <v/>
      </c>
      <c r="AG84" s="24"/>
      <c r="AH84" s="24"/>
      <c r="AI84" s="23"/>
      <c r="AJ84" s="37">
        <f>IF(AND(ISNUMBER($AI$19),ISNUMBER(AG84)),$F84*$AI$19/1000*$AG84,0)</f>
        <v>0</v>
      </c>
      <c r="AK84" s="36">
        <f>IF(AND(ISNUMBER($AI$19),ISNUMBER(AH84)),IF(ISNUMBER($AI84),$AI84,$G84)*$AI$19/1000*$AH84,0)</f>
        <v>0</v>
      </c>
      <c r="AL84" s="35">
        <f>IF(OR(AJ84&gt;0,AK84&gt;0),1-(AJ84+AK84)/H84*$AI$18,1)</f>
        <v>1</v>
      </c>
      <c r="AM84" s="215" t="str">
        <f>IF(AL84&gt;1,"Glazing bars/juliet balcony shading ","")</f>
        <v/>
      </c>
      <c r="AN84" s="19"/>
      <c r="AO84" s="19"/>
      <c r="AP84" s="18" t="str">
        <f ca="1">IF(OR(P84*U84*AD84*AL84*IF(ISNUMBER(AN84),AN84,1)&gt;=1,P84*U84*AD84*AL84*IF(ISNUMBER(AN84),AN84,1)=0),"",P84*U84*AD84*AL84*IF(ISNUMBER(AN84),AN84,1))</f>
        <v/>
      </c>
      <c r="AQ84" s="17" t="str">
        <f ca="1">IF(OR(Q84*V84*AE84*AL84*IF(ISNUMBER(AO84),AO84,1)&gt;=1,Q84*V84*AE84*AL84*IF(ISNUMBER(AO84),AO84,1)=0),"",Q84*V84*AE84*AL84*IF(ISNUMBER(AO84),AO84,1))</f>
        <v/>
      </c>
      <c r="AR84" s="16" t="str">
        <f ca="1">'Additional Shading 424'!$AP84</f>
        <v/>
      </c>
      <c r="AS84" s="16" t="str">
        <f ca="1">'Additional Shading 424'!$AQ84</f>
        <v/>
      </c>
      <c r="AZ84" s="15" t="e">
        <f ca="1">D84</f>
        <v>#REF!</v>
      </c>
      <c r="BA84" s="15" t="e">
        <f ca="1">C84</f>
        <v>#REF!</v>
      </c>
      <c r="BB84" s="14">
        <f>IF(AND(I84=0,J84=0),1,I84/J84)</f>
        <v>1</v>
      </c>
      <c r="BC84" s="14" t="e">
        <f ca="1">INT(MOD(BA84,360)/90)*90</f>
        <v>#REF!</v>
      </c>
      <c r="BD84" s="14" t="e">
        <f ca="1">IF(BC84=0,$BC$13+(1-$BC$13)/(1+$BB84^2)^$BD$13,IF(BC84=180,$BC$11+(1-$BC$11)/(1+$BB84^2)^$BD$11,$BC$12+(1-$BC$12)/(1+$BB84^2)^$BD$12))</f>
        <v>#REF!</v>
      </c>
      <c r="BE84" s="14" t="e">
        <f ca="1">IF(BC84=270,$BC$13+(1-$BC$13)/(1+$BB84^2)^$BD$13,IF(BC84=90,$BC$11+(1-$BC$11)/(1+$BB84^2)^$BD$11,$BC$12+(1-$BC$12)/(1+$BB84^2)^$BD$12))</f>
        <v>#REF!</v>
      </c>
      <c r="BF84" s="14" t="e">
        <f ca="1">BD84+1/2*(BE84-BD84)*(1-COS(2*($BA84-$BC84)*$BD$8))</f>
        <v>#REF!</v>
      </c>
      <c r="BG84" s="14" t="e">
        <f ca="1">IF(BC84=0,$BC$19*EXP($BD$19*$BB84)+1-$BC$19,IF(BC84=180,$BC$17+(1-$BC$17)/(1+$BB84^2)^$BD$17,$BC$18*EXP($BD$18*$BB84)+1-$BC$18))</f>
        <v>#REF!</v>
      </c>
      <c r="BH84" s="14" t="e">
        <f ca="1">IF(BC84=270,$BC$19*EXP($BD$19*$BB84)+1-$BC$19,IF(BC84=90,$BC$17+(1-$BC$17)/(1+$BB84^2)^$BD$17,$BC$18*EXP($BD$18*$BB84)+1-$BC$18))</f>
        <v>#REF!</v>
      </c>
      <c r="BI84" s="14" t="e">
        <f ca="1">BG84+1/2*(BH84-BG84)*(1-COS(2*($BA84-$BC84)*$BD$8))</f>
        <v>#REF!</v>
      </c>
      <c r="BJ84" s="14" t="e">
        <f ca="1">IF(OR(ISNUMBER(I84),ISNUMBER(J84)),MAX(BF84+1/2*(BI84-BF84)*(1-COS(2*$AZ84*$BD$8)),IF(SIN(RADIANS(D84))&lt;&gt;0,1-$I84/$G84/ABS(SIN(RADIANS(D84))),0)),IF(ISNUMBER(A84),1,#N/A))</f>
        <v>#N/A</v>
      </c>
      <c r="BK84" s="14"/>
      <c r="BL84" s="14" t="e">
        <f ca="1">S84/(0.5*F84+T84)</f>
        <v>#REF!</v>
      </c>
      <c r="BM84" s="14" t="e">
        <f ca="1">INT(MOD(BA84,360)/90)*90</f>
        <v>#REF!</v>
      </c>
      <c r="BN84" s="14" t="e">
        <f ca="1">IF(BM84=0,$BM$13*EXP($BN$13*$BL84)+1-$BM$13,IF(BM84=180,$BM$11*EXP($BN$11*$BL84)+1-$BM$11,$BM$12*EXP($BN$12*$BL84)+1-$BM$12))</f>
        <v>#REF!</v>
      </c>
      <c r="BO84" s="14" t="e">
        <f ca="1">IF(BM84=270,$BM$13*EXP($BN$13*$BL84)+1-$BM$13,IF(BM84=90,$BM$11*EXP($BN$11*$BL84)+1-$BM$11,$BM$12*EXP($BN$12*$BL84)+1-$BM$12))</f>
        <v>#REF!</v>
      </c>
      <c r="BP84" s="14" t="e">
        <f ca="1">BN84+1/2*(BO84-BN84)*(1-COS(2*($C84-$BM84)*$BN$8))</f>
        <v>#REF!</v>
      </c>
      <c r="BQ84" s="14" t="e">
        <f ca="1">IF(BM84=0,$BM$19*EXP($BN$19*$BL84)+1-$BM$19,IF(BM84=180,$BM$17*EXP($BN$17*$BL84)+1-$BM$17,$BM$18*EXP($BN$18*$BL84)+1-$BM$18))</f>
        <v>#REF!</v>
      </c>
      <c r="BR84" s="14" t="e">
        <f ca="1">IF(BM84=270,$BM$19*EXP($BN$19*$BL84)+1-$BM$19,IF(BM84=90,$BM$17*EXP($BN$17*$BL84)+1-$BM$17,$BM$18*EXP($BN$18*$BL84)+1-$BM$18))</f>
        <v>#REF!</v>
      </c>
      <c r="BS84" s="14" t="e">
        <f ca="1">BQ84+1/2*(BR84-BQ84)*(1-COS(2*($C84-$BM84)*$BN$8))</f>
        <v>#REF!</v>
      </c>
      <c r="BT84" s="14" t="e">
        <f ca="1">BP84+1/2*(BS84-BP84)*(1-COS(2*$AZ84*$BN$8))</f>
        <v>#REF!</v>
      </c>
      <c r="BU84" s="14"/>
      <c r="BV84" s="14" t="e">
        <f ca="1">X84/(0.5*G84+Y84)</f>
        <v>#REF!</v>
      </c>
      <c r="BW84" s="14" t="e">
        <f ca="1">INT(MOD(BA84,360)/90)*90</f>
        <v>#REF!</v>
      </c>
      <c r="BX84" s="14" t="e">
        <f ca="1">IF(BW84=0,$BW$13*EXP($BX$13*$BV84)+1-$BW$13,IF(BW84=180,$BW$11*EXP($BX$11*$BV84)+1-$BW$11,$BW$12*EXP($BX$12*$BV84)+1-$BW$12))</f>
        <v>#REF!</v>
      </c>
      <c r="BY84" s="14" t="e">
        <f ca="1">IF(BW84=270,$BW$13*EXP($BX$13*$BV84)+1-$BW$13,IF(BW84=90,$BW$11*EXP($BX$11*$BV84)+1-$BW$11,$BW$12*EXP($BX$12*$BV84)+1-$BW$12))</f>
        <v>#REF!</v>
      </c>
      <c r="BZ84" s="14" t="e">
        <f ca="1">BX84+1/2*(BY84-BX84)*(1-COS(2*($BA84-$BW84)*$BX$8))</f>
        <v>#REF!</v>
      </c>
      <c r="CA84" s="14" t="e">
        <f ca="1">MIN(1,IF(BW84=0,$BW$19*EXP($BX$19*$BV84)+1-$BW$19,IF(BW84=180,$BW$17*EXP($BX$17*$BV84)+1-$BW$17,$BW$18*EXP($BX$18*$BV84)+1-$BW$18)))</f>
        <v>#REF!</v>
      </c>
      <c r="CB84" s="14" t="e">
        <f ca="1">IF(BW84=270,$BW$19*EXP($BX$19*$BV84)+1-$BW$19,IF(BW84=90,$BW$17*EXP($BX$17*$BV84)+1-$BW$17,$BW$18*EXP($BX$18*$BV84)+1-$BW$18))</f>
        <v>#REF!</v>
      </c>
      <c r="CC84" s="14" t="e">
        <f ca="1">CA84+1/2*(CB84-CA84)*(1-COS(2*($BA84-$BW84)*$BX$8))</f>
        <v>#REF!</v>
      </c>
      <c r="CD84" s="14" t="e">
        <f ca="1">BZ84+1/2*(CC84-BZ84)*(1-COS(2*$AZ84*$BX$8))</f>
        <v>#REF!</v>
      </c>
      <c r="CI84" s="15" t="e">
        <f ca="1">D84</f>
        <v>#REF!</v>
      </c>
      <c r="CJ84" s="15" t="e">
        <f ca="1">C84</f>
        <v>#REF!</v>
      </c>
      <c r="CK84" s="14">
        <f>IF(AND(I84=0,J84=0),1,I84/J84)</f>
        <v>1</v>
      </c>
      <c r="CL84" s="14" t="e">
        <f ca="1">INT(MOD(CJ84,360)/90)*90</f>
        <v>#REF!</v>
      </c>
      <c r="CM84" s="14" t="e">
        <f ca="1">IF(CL84=0,$CL$13*EXP($CM$13*$CK84)+1-$CL$13,IF(CL84=180,$CL$11*EXP($CM$11*$CK84)+1-$CL$11,$CL$12*EXP($CM$12*$CK84)+1-$CL$12))</f>
        <v>#REF!</v>
      </c>
      <c r="CN84" s="14" t="e">
        <f ca="1">IF(CL84=270,$CL$13*EXP($CM$13*$CK84)+1-$CL$13,IF(CL84=90,$CL$11*EXP($CM$11*$CK84)+1-$CL$11,$CL$12*EXP($CM$12*$CK84)+1-$CL$12))</f>
        <v>#REF!</v>
      </c>
      <c r="CO84" s="14" t="e">
        <f ca="1">CM84+1/2*(CN84-CM84)*(1-COS(2*($CJ84-$CL84)*$CM$8))</f>
        <v>#REF!</v>
      </c>
      <c r="CP84" s="14" t="e">
        <f ca="1">IF(CL84=0,$CL$19*EXP($CM$19*$CK84)+1-$CL$19,IF(CL84=180,$CL$17*EXP($CM$17*$CK84)+1-$CL$17,$CL$18*EXP($CM$18*$CK84)+1-$CL$18))</f>
        <v>#REF!</v>
      </c>
      <c r="CQ84" s="14" t="e">
        <f ca="1">IF(CL84=270,$CL$19*EXP($CM$19*$CK84)+1-$CL$19,IF(CL84=90,$CL$17*EXP($CM$17*$CK84)+1-$CL$17,$CL$18*EXP($CM$18*$CK84)+1-$CL$18))</f>
        <v>#REF!</v>
      </c>
      <c r="CR84" s="14" t="e">
        <f ca="1">CP84+1/2*(CQ84-CP84)*(1-COS(2*($CJ84-$CL84)*$CM$8))</f>
        <v>#REF!</v>
      </c>
      <c r="CS84" s="14" t="e">
        <f ca="1">IF(OR(ISNUMBER(I84),ISNUMBER(J84)),MAX(CO84+1/2*(CR84-CO84)*(1-COS(2*$CI84*$CM$8)),IF(SIN(RADIANS(D84))&lt;&gt;0,1-$I84/$G84/ABS(SIN(RADIANS(D84))),0)),IF(ISNUMBER(A84),1,#N/A))</f>
        <v>#N/A</v>
      </c>
      <c r="CT84" s="14"/>
      <c r="CU84" s="14" t="e">
        <f ca="1">S84/(0.5*F84+T84)</f>
        <v>#REF!</v>
      </c>
      <c r="CV84" s="14" t="e">
        <f ca="1">INT(MOD(BA84,360)/90)*90</f>
        <v>#REF!</v>
      </c>
      <c r="CW84" s="14" t="e">
        <f ca="1">IF(CV84=0,$CV$13*EXP($CW$13*$CU84)+1-$CV$13,IF(CV84=180,$CV$11*EXP($CW$11*$CU84)+1-$CV$11,$CV$12*EXP($CW$12*$CU84)+1-$CV$12))</f>
        <v>#REF!</v>
      </c>
      <c r="CX84" s="14" t="e">
        <f ca="1">IF(CV84=270,$CV$13*EXP($CW$13*$CU84)+1-$CV$13,IF(CV84=90,$CV$11*EXP($CW$11*$CU84)+1-$CV$11,$CV$12*EXP($CW$12*$CU84)+1-$CV$12))</f>
        <v>#REF!</v>
      </c>
      <c r="CY84" s="14" t="e">
        <f ca="1">CW84+1/2*(CX84-CW84)*(1-COS(2*($CJ84-$CV84)*$CW$8))</f>
        <v>#REF!</v>
      </c>
      <c r="CZ84" s="14" t="e">
        <f ca="1">IF(CV84=0,$CV$19*EXP($CW$19*$CU84)+1-$CV$19,IF(CV84=180,$CV$17*EXP($CW$17*$CU84)+1-$CV$17,$CV$18*EXP($CW$18*$CU84)+1-$CV$18))</f>
        <v>#REF!</v>
      </c>
      <c r="DA84" s="14" t="e">
        <f ca="1">IF(CV84=270,$CV$19*EXP($CW$19*$CU84)+1-$CV$19,IF(CV84=90,$CV$17*EXP($CW$17*$CU84)+1-$CV$17,$CV$18*EXP($CW$18*$CU84)+1-$CV$18))</f>
        <v>#REF!</v>
      </c>
      <c r="DB84" s="14" t="e">
        <f ca="1">CZ84+1/2*(DA84-CZ84)*(1-COS(2*($CJ84-$CV84)*$CW$8))</f>
        <v>#REF!</v>
      </c>
      <c r="DC84" s="14" t="e">
        <f ca="1">IF(OR(ISNUMBER(S84),ISNUMBER(T84)),CY84+1/2*(DB84-CY84)*(1-COS(2*CI84*$CW$8)),IF(ISNUMBER(A84),1,#N/A))</f>
        <v>#N/A</v>
      </c>
      <c r="DD84" s="14"/>
      <c r="DE84" s="14" t="e">
        <f ca="1">X84/(0.5*G84+Y84)</f>
        <v>#REF!</v>
      </c>
      <c r="DF84" s="14" t="e">
        <f ca="1">INT(MOD(CJ84,360)/90)*90</f>
        <v>#REF!</v>
      </c>
      <c r="DG84" s="14" t="e">
        <f ca="1">IF(DF84=0,$DF$13*EXP($DG$13*$DE84)+1-$DF$13,IF(DF84=180,$DF$11*EXP($DG$11*$DE84)+1-$DF$11,$DF$12*EXP($DG$12*$DE84)+1-$DF$12))</f>
        <v>#REF!</v>
      </c>
      <c r="DH84" s="14" t="e">
        <f ca="1">IF(DF84=270,$DF$13*EXP($DG$13*$DE84)+1-$DF$13,IF(DF84=90,$DF$11*EXP($DG$11*$DE84)+1-$DF$11,$DF$12*EXP($DG$12*$DE84)+1-$DF$12))</f>
        <v>#REF!</v>
      </c>
      <c r="DI84" s="14" t="e">
        <f ca="1">DG84+1/2*(DH84-DG84)*(1-COS(2*($CJ84-$DF84)*$DG$8))</f>
        <v>#REF!</v>
      </c>
      <c r="DJ84" s="14" t="e">
        <f ca="1">MIN(1,IF(DF84=0,$DF$19+(1-$DF$19)/(1+$DE84^2)^$DG$19,IF(DF84=180,$DF$17+(1-$DF$17)/(1+$DE84^2)^$DG$17,$DF$18+(1-$DF$18)/(1+$DE84^2)^$DG$18)))</f>
        <v>#REF!</v>
      </c>
      <c r="DK84" s="14" t="e">
        <f ca="1">IF(DF84=270,$DF$19+(1-$DF$19)/(1+$DE84^2)^$DG$19,IF(DF84=90,$DF$17+(1-$DF$17)/(1+$DE84^2)^$DG$17,$DF$18+(1-$DF$18)/(1+$DE84^2)^$DG$18))</f>
        <v>#REF!</v>
      </c>
      <c r="DL84" s="14" t="e">
        <f ca="1">DJ84+1/2*(DK84-DJ84)*(1-COS(2*($CJ84-$DF84)*$DG$8))</f>
        <v>#REF!</v>
      </c>
      <c r="DM84" s="14" t="e">
        <f ca="1">IF(OR(ISNUMBER(X84),ISNUMBER(Y84)),DI84+1/2*(DL84-DI84)*(1-COS(2*$CI84*$DG$8)),IF(ISNUMBER(A84),1,#N/A))</f>
        <v>#N/A</v>
      </c>
    </row>
    <row r="85" spans="1:117" s="1" customFormat="1">
      <c r="A85" s="33" t="e">
        <f ca="1">INDIRECT("Shading!"&amp;$DZ$24&amp;$EA$24+ROW(A85)-23)</f>
        <v>#REF!</v>
      </c>
      <c r="B85" s="34" t="e">
        <f ca="1">INDIRECT("Shading!"&amp;$DZ$25&amp;$EA$25+ROW(B85)-23)</f>
        <v>#REF!</v>
      </c>
      <c r="C85" s="33" t="e">
        <f ca="1">INDIRECT("Shading!"&amp;$DZ$26&amp;$EA$26+ROW(C85)-23)</f>
        <v>#REF!</v>
      </c>
      <c r="D85" s="33" t="e">
        <f ca="1">INDIRECT("Shading!"&amp;$DZ$27&amp;$EA$27+ROW(D85)-23)</f>
        <v>#REF!</v>
      </c>
      <c r="E85" s="32" t="e">
        <f ca="1">INDIRECT("Shading!"&amp;$DZ$28&amp;$EA$28+ROW(E85)-23)</f>
        <v>#REF!</v>
      </c>
      <c r="F85" s="31" t="e">
        <f ca="1">INDIRECT("Shading!"&amp;$DZ$29&amp;$EA$29+ROW(F85)-23)</f>
        <v>#REF!</v>
      </c>
      <c r="G85" s="31" t="e">
        <f ca="1">INDIRECT("Shading!"&amp;$DZ$30&amp;$EA$30+ROW(G85)-23)</f>
        <v>#REF!</v>
      </c>
      <c r="H85" s="30" t="e">
        <f ca="1">INDIRECT("Shading!"&amp;$DZ$31&amp;$EA$31+ROW(H85)-23)</f>
        <v>#REF!</v>
      </c>
      <c r="I85" s="23"/>
      <c r="J85" s="23"/>
      <c r="K85" s="24"/>
      <c r="L85" s="19"/>
      <c r="M85" s="19"/>
      <c r="N85" s="25">
        <f ca="1">IF(AND(ISNUMBER(I85),ISNUMBER(J85),ISNUMBER(K85),ISNUMBER(L85),ISNUMBER(INDIRECT("Shading!"&amp;$DZ$33&amp;$EA$33+ROW(N85)-23))),INDIRECT("Shading!"&amp;$DZ$33&amp;$EA$33+ROW(N85)-23),1)</f>
        <v>1</v>
      </c>
      <c r="O85" s="25">
        <f ca="1">IF(AND(ISNUMBER(I85),ISNUMBER(J85),ISNUMBER(K85),ISNUMBER(L85),ISNUMBER(INDIRECT("Shading!"&amp;$DZ$34&amp;$EA$34+ROW(N85)-23))),INDIRECT("Shading!"&amp;$DZ$34&amp;$EA$34+ROW(O85)-23),1)</f>
        <v>1</v>
      </c>
      <c r="P85" s="18">
        <f ca="1">IF(AND(ISNUMBER(I85),ISNUMBER(J85),ISNUMBER(K85),ISNUMBER(L85),ISNUMBER(N85)),1-(N85-BJ85)*(K85/IF(OR(E85="East",E85="West"),45,90)*(1-L85)/N85),1)</f>
        <v>1</v>
      </c>
      <c r="Q85" s="17">
        <f ca="1">IF(AND(ISNUMBER(I85),ISNUMBER(J85),ISNUMBER(K85),ISNUMBER(M85),ISNUMBER(O85)),1-(O85-CS85)*(K85/IF(OR(E85="East",E85="West"),45,90)*(1-M85)/O85),1)</f>
        <v>1</v>
      </c>
      <c r="R85" s="32" t="str">
        <f ca="1">IF(OR(P85&gt;1,Q85&gt;1),"Horizon shading ","")</f>
        <v/>
      </c>
      <c r="S85" s="29"/>
      <c r="T85" s="28"/>
      <c r="U85" s="39">
        <f>IF(AND(ISNUMBER(S85),ISNUMBER(T85)),1-0.5*(1-BT85),1)</f>
        <v>1</v>
      </c>
      <c r="V85" s="38">
        <f>IF(AND(ISNUMBER(S85),ISNUMBER(T85)),1-0.5*(1-DC85),1)</f>
        <v>1</v>
      </c>
      <c r="W85" s="215" t="str">
        <f>IF(OR(U85&gt;1,V85&gt;1),"Reveal shading ","")</f>
        <v/>
      </c>
      <c r="X85" s="23"/>
      <c r="Y85" s="23"/>
      <c r="Z85" s="19"/>
      <c r="AA85" s="19"/>
      <c r="AB85" s="25">
        <f ca="1">IF(AND(ISNUMBER(X85),ISNUMBER(Y85),ISNUMBER(Z85),ISNUMBER(INDIRECT("Shading!"&amp;$DZ$35&amp;$EA$35+ROW(N85)-23))),INDIRECT("Shading!"&amp;$DZ$35&amp;$EA$35+ROW(N85)-23),1)</f>
        <v>1</v>
      </c>
      <c r="AC85" s="25">
        <f ca="1">IF(AND(ISNUMBER(X85),ISNUMBER(Y85),ISNUMBER(AA85),ISNUMBER(INDIRECT("Shading!"&amp;$DZ$36&amp;$EA$36+ROW(N85)-23))),INDIRECT("Shading!"&amp;$DZ$36&amp;$EA$36+ROW(O85)-23),1)</f>
        <v>1</v>
      </c>
      <c r="AD85" s="18">
        <f ca="1">IF(AND(ISNUMBER(X85),ISNUMBER(Y85),ISNUMBER(Z85),ISNUMBER(AB85)),1-(AB85-CD85)/AB85*(1-Z85),1)</f>
        <v>1</v>
      </c>
      <c r="AE85" s="17">
        <f ca="1">IF(AND(ISNUMBER(X85),ISNUMBER(Y85),ISNUMBER(AA85),ISNUMBER(AC85)),1-(AC85-DM85)/AC85*(1-AA85),1)</f>
        <v>1</v>
      </c>
      <c r="AF85" s="215" t="str">
        <f ca="1">IF(OR(AD85&gt;1,AE85&gt;1),"Overhang shading ","")</f>
        <v/>
      </c>
      <c r="AG85" s="24"/>
      <c r="AH85" s="24"/>
      <c r="AI85" s="23"/>
      <c r="AJ85" s="37">
        <f>IF(AND(ISNUMBER($AI$19),ISNUMBER(AG85)),$F85*$AI$19/1000*$AG85,0)</f>
        <v>0</v>
      </c>
      <c r="AK85" s="36">
        <f>IF(AND(ISNUMBER($AI$19),ISNUMBER(AH85)),IF(ISNUMBER($AI85),$AI85,$G85)*$AI$19/1000*$AH85,0)</f>
        <v>0</v>
      </c>
      <c r="AL85" s="35">
        <f>IF(OR(AJ85&gt;0,AK85&gt;0),1-(AJ85+AK85)/H85*$AI$18,1)</f>
        <v>1</v>
      </c>
      <c r="AM85" s="215" t="str">
        <f>IF(AL85&gt;1,"Glazing bars/juliet balcony shading ","")</f>
        <v/>
      </c>
      <c r="AN85" s="19"/>
      <c r="AO85" s="19"/>
      <c r="AP85" s="18" t="str">
        <f ca="1">IF(OR(P85*U85*AD85*AL85*IF(ISNUMBER(AN85),AN85,1)&gt;=1,P85*U85*AD85*AL85*IF(ISNUMBER(AN85),AN85,1)=0),"",P85*U85*AD85*AL85*IF(ISNUMBER(AN85),AN85,1))</f>
        <v/>
      </c>
      <c r="AQ85" s="17" t="str">
        <f ca="1">IF(OR(Q85*V85*AE85*AL85*IF(ISNUMBER(AO85),AO85,1)&gt;=1,Q85*V85*AE85*AL85*IF(ISNUMBER(AO85),AO85,1)=0),"",Q85*V85*AE85*AL85*IF(ISNUMBER(AO85),AO85,1))</f>
        <v/>
      </c>
      <c r="AR85" s="16" t="str">
        <f ca="1">'Additional Shading 424'!$AP85</f>
        <v/>
      </c>
      <c r="AS85" s="16" t="str">
        <f ca="1">'Additional Shading 424'!$AQ85</f>
        <v/>
      </c>
      <c r="AZ85" s="15" t="e">
        <f ca="1">D85</f>
        <v>#REF!</v>
      </c>
      <c r="BA85" s="15" t="e">
        <f ca="1">C85</f>
        <v>#REF!</v>
      </c>
      <c r="BB85" s="14">
        <f>IF(AND(I85=0,J85=0),1,I85/J85)</f>
        <v>1</v>
      </c>
      <c r="BC85" s="14" t="e">
        <f ca="1">INT(MOD(BA85,360)/90)*90</f>
        <v>#REF!</v>
      </c>
      <c r="BD85" s="14" t="e">
        <f ca="1">IF(BC85=0,$BC$13+(1-$BC$13)/(1+$BB85^2)^$BD$13,IF(BC85=180,$BC$11+(1-$BC$11)/(1+$BB85^2)^$BD$11,$BC$12+(1-$BC$12)/(1+$BB85^2)^$BD$12))</f>
        <v>#REF!</v>
      </c>
      <c r="BE85" s="14" t="e">
        <f ca="1">IF(BC85=270,$BC$13+(1-$BC$13)/(1+$BB85^2)^$BD$13,IF(BC85=90,$BC$11+(1-$BC$11)/(1+$BB85^2)^$BD$11,$BC$12+(1-$BC$12)/(1+$BB85^2)^$BD$12))</f>
        <v>#REF!</v>
      </c>
      <c r="BF85" s="14" t="e">
        <f ca="1">BD85+1/2*(BE85-BD85)*(1-COS(2*($BA85-$BC85)*$BD$8))</f>
        <v>#REF!</v>
      </c>
      <c r="BG85" s="14" t="e">
        <f ca="1">IF(BC85=0,$BC$19*EXP($BD$19*$BB85)+1-$BC$19,IF(BC85=180,$BC$17+(1-$BC$17)/(1+$BB85^2)^$BD$17,$BC$18*EXP($BD$18*$BB85)+1-$BC$18))</f>
        <v>#REF!</v>
      </c>
      <c r="BH85" s="14" t="e">
        <f ca="1">IF(BC85=270,$BC$19*EXP($BD$19*$BB85)+1-$BC$19,IF(BC85=90,$BC$17+(1-$BC$17)/(1+$BB85^2)^$BD$17,$BC$18*EXP($BD$18*$BB85)+1-$BC$18))</f>
        <v>#REF!</v>
      </c>
      <c r="BI85" s="14" t="e">
        <f ca="1">BG85+1/2*(BH85-BG85)*(1-COS(2*($BA85-$BC85)*$BD$8))</f>
        <v>#REF!</v>
      </c>
      <c r="BJ85" s="14" t="e">
        <f ca="1">IF(OR(ISNUMBER(I85),ISNUMBER(J85)),MAX(BF85+1/2*(BI85-BF85)*(1-COS(2*$AZ85*$BD$8)),IF(SIN(RADIANS(D85))&lt;&gt;0,1-$I85/$G85/ABS(SIN(RADIANS(D85))),0)),IF(ISNUMBER(A85),1,#N/A))</f>
        <v>#N/A</v>
      </c>
      <c r="BK85" s="14"/>
      <c r="BL85" s="14" t="e">
        <f ca="1">S85/(0.5*F85+T85)</f>
        <v>#REF!</v>
      </c>
      <c r="BM85" s="14" t="e">
        <f ca="1">INT(MOD(BA85,360)/90)*90</f>
        <v>#REF!</v>
      </c>
      <c r="BN85" s="14" t="e">
        <f ca="1">IF(BM85=0,$BM$13*EXP($BN$13*$BL85)+1-$BM$13,IF(BM85=180,$BM$11*EXP($BN$11*$BL85)+1-$BM$11,$BM$12*EXP($BN$12*$BL85)+1-$BM$12))</f>
        <v>#REF!</v>
      </c>
      <c r="BO85" s="14" t="e">
        <f ca="1">IF(BM85=270,$BM$13*EXP($BN$13*$BL85)+1-$BM$13,IF(BM85=90,$BM$11*EXP($BN$11*$BL85)+1-$BM$11,$BM$12*EXP($BN$12*$BL85)+1-$BM$12))</f>
        <v>#REF!</v>
      </c>
      <c r="BP85" s="14" t="e">
        <f ca="1">BN85+1/2*(BO85-BN85)*(1-COS(2*($C85-$BM85)*$BN$8))</f>
        <v>#REF!</v>
      </c>
      <c r="BQ85" s="14" t="e">
        <f ca="1">IF(BM85=0,$BM$19*EXP($BN$19*$BL85)+1-$BM$19,IF(BM85=180,$BM$17*EXP($BN$17*$BL85)+1-$BM$17,$BM$18*EXP($BN$18*$BL85)+1-$BM$18))</f>
        <v>#REF!</v>
      </c>
      <c r="BR85" s="14" t="e">
        <f ca="1">IF(BM85=270,$BM$19*EXP($BN$19*$BL85)+1-$BM$19,IF(BM85=90,$BM$17*EXP($BN$17*$BL85)+1-$BM$17,$BM$18*EXP($BN$18*$BL85)+1-$BM$18))</f>
        <v>#REF!</v>
      </c>
      <c r="BS85" s="14" t="e">
        <f ca="1">BQ85+1/2*(BR85-BQ85)*(1-COS(2*($C85-$BM85)*$BN$8))</f>
        <v>#REF!</v>
      </c>
      <c r="BT85" s="14" t="e">
        <f ca="1">BP85+1/2*(BS85-BP85)*(1-COS(2*$AZ85*$BN$8))</f>
        <v>#REF!</v>
      </c>
      <c r="BU85" s="14"/>
      <c r="BV85" s="14" t="e">
        <f ca="1">X85/(0.5*G85+Y85)</f>
        <v>#REF!</v>
      </c>
      <c r="BW85" s="14" t="e">
        <f ca="1">INT(MOD(BA85,360)/90)*90</f>
        <v>#REF!</v>
      </c>
      <c r="BX85" s="14" t="e">
        <f ca="1">IF(BW85=0,$BW$13*EXP($BX$13*$BV85)+1-$BW$13,IF(BW85=180,$BW$11*EXP($BX$11*$BV85)+1-$BW$11,$BW$12*EXP($BX$12*$BV85)+1-$BW$12))</f>
        <v>#REF!</v>
      </c>
      <c r="BY85" s="14" t="e">
        <f ca="1">IF(BW85=270,$BW$13*EXP($BX$13*$BV85)+1-$BW$13,IF(BW85=90,$BW$11*EXP($BX$11*$BV85)+1-$BW$11,$BW$12*EXP($BX$12*$BV85)+1-$BW$12))</f>
        <v>#REF!</v>
      </c>
      <c r="BZ85" s="14" t="e">
        <f ca="1">BX85+1/2*(BY85-BX85)*(1-COS(2*($BA85-$BW85)*$BX$8))</f>
        <v>#REF!</v>
      </c>
      <c r="CA85" s="14" t="e">
        <f ca="1">MIN(1,IF(BW85=0,$BW$19*EXP($BX$19*$BV85)+1-$BW$19,IF(BW85=180,$BW$17*EXP($BX$17*$BV85)+1-$BW$17,$BW$18*EXP($BX$18*$BV85)+1-$BW$18)))</f>
        <v>#REF!</v>
      </c>
      <c r="CB85" s="14" t="e">
        <f ca="1">IF(BW85=270,$BW$19*EXP($BX$19*$BV85)+1-$BW$19,IF(BW85=90,$BW$17*EXP($BX$17*$BV85)+1-$BW$17,$BW$18*EXP($BX$18*$BV85)+1-$BW$18))</f>
        <v>#REF!</v>
      </c>
      <c r="CC85" s="14" t="e">
        <f ca="1">CA85+1/2*(CB85-CA85)*(1-COS(2*($BA85-$BW85)*$BX$8))</f>
        <v>#REF!</v>
      </c>
      <c r="CD85" s="14" t="e">
        <f ca="1">BZ85+1/2*(CC85-BZ85)*(1-COS(2*$AZ85*$BX$8))</f>
        <v>#REF!</v>
      </c>
      <c r="CI85" s="15" t="e">
        <f ca="1">D85</f>
        <v>#REF!</v>
      </c>
      <c r="CJ85" s="15" t="e">
        <f ca="1">C85</f>
        <v>#REF!</v>
      </c>
      <c r="CK85" s="14">
        <f>IF(AND(I85=0,J85=0),1,I85/J85)</f>
        <v>1</v>
      </c>
      <c r="CL85" s="14" t="e">
        <f ca="1">INT(MOD(CJ85,360)/90)*90</f>
        <v>#REF!</v>
      </c>
      <c r="CM85" s="14" t="e">
        <f ca="1">IF(CL85=0,$CL$13*EXP($CM$13*$CK85)+1-$CL$13,IF(CL85=180,$CL$11*EXP($CM$11*$CK85)+1-$CL$11,$CL$12*EXP($CM$12*$CK85)+1-$CL$12))</f>
        <v>#REF!</v>
      </c>
      <c r="CN85" s="14" t="e">
        <f ca="1">IF(CL85=270,$CL$13*EXP($CM$13*$CK85)+1-$CL$13,IF(CL85=90,$CL$11*EXP($CM$11*$CK85)+1-$CL$11,$CL$12*EXP($CM$12*$CK85)+1-$CL$12))</f>
        <v>#REF!</v>
      </c>
      <c r="CO85" s="14" t="e">
        <f ca="1">CM85+1/2*(CN85-CM85)*(1-COS(2*($CJ85-$CL85)*$CM$8))</f>
        <v>#REF!</v>
      </c>
      <c r="CP85" s="14" t="e">
        <f ca="1">IF(CL85=0,$CL$19*EXP($CM$19*$CK85)+1-$CL$19,IF(CL85=180,$CL$17*EXP($CM$17*$CK85)+1-$CL$17,$CL$18*EXP($CM$18*$CK85)+1-$CL$18))</f>
        <v>#REF!</v>
      </c>
      <c r="CQ85" s="14" t="e">
        <f ca="1">IF(CL85=270,$CL$19*EXP($CM$19*$CK85)+1-$CL$19,IF(CL85=90,$CL$17*EXP($CM$17*$CK85)+1-$CL$17,$CL$18*EXP($CM$18*$CK85)+1-$CL$18))</f>
        <v>#REF!</v>
      </c>
      <c r="CR85" s="14" t="e">
        <f ca="1">CP85+1/2*(CQ85-CP85)*(1-COS(2*($CJ85-$CL85)*$CM$8))</f>
        <v>#REF!</v>
      </c>
      <c r="CS85" s="14" t="e">
        <f ca="1">IF(OR(ISNUMBER(I85),ISNUMBER(J85)),MAX(CO85+1/2*(CR85-CO85)*(1-COS(2*$CI85*$CM$8)),IF(SIN(RADIANS(D85))&lt;&gt;0,1-$I85/$G85/ABS(SIN(RADIANS(D85))),0)),IF(ISNUMBER(A85),1,#N/A))</f>
        <v>#N/A</v>
      </c>
      <c r="CT85" s="14"/>
      <c r="CU85" s="14" t="e">
        <f ca="1">S85/(0.5*F85+T85)</f>
        <v>#REF!</v>
      </c>
      <c r="CV85" s="14" t="e">
        <f ca="1">INT(MOD(BA85,360)/90)*90</f>
        <v>#REF!</v>
      </c>
      <c r="CW85" s="14" t="e">
        <f ca="1">IF(CV85=0,$CV$13*EXP($CW$13*$CU85)+1-$CV$13,IF(CV85=180,$CV$11*EXP($CW$11*$CU85)+1-$CV$11,$CV$12*EXP($CW$12*$CU85)+1-$CV$12))</f>
        <v>#REF!</v>
      </c>
      <c r="CX85" s="14" t="e">
        <f ca="1">IF(CV85=270,$CV$13*EXP($CW$13*$CU85)+1-$CV$13,IF(CV85=90,$CV$11*EXP($CW$11*$CU85)+1-$CV$11,$CV$12*EXP($CW$12*$CU85)+1-$CV$12))</f>
        <v>#REF!</v>
      </c>
      <c r="CY85" s="14" t="e">
        <f ca="1">CW85+1/2*(CX85-CW85)*(1-COS(2*($CJ85-$CV85)*$CW$8))</f>
        <v>#REF!</v>
      </c>
      <c r="CZ85" s="14" t="e">
        <f ca="1">IF(CV85=0,$CV$19*EXP($CW$19*$CU85)+1-$CV$19,IF(CV85=180,$CV$17*EXP($CW$17*$CU85)+1-$CV$17,$CV$18*EXP($CW$18*$CU85)+1-$CV$18))</f>
        <v>#REF!</v>
      </c>
      <c r="DA85" s="14" t="e">
        <f ca="1">IF(CV85=270,$CV$19*EXP($CW$19*$CU85)+1-$CV$19,IF(CV85=90,$CV$17*EXP($CW$17*$CU85)+1-$CV$17,$CV$18*EXP($CW$18*$CU85)+1-$CV$18))</f>
        <v>#REF!</v>
      </c>
      <c r="DB85" s="14" t="e">
        <f ca="1">CZ85+1/2*(DA85-CZ85)*(1-COS(2*($CJ85-$CV85)*$CW$8))</f>
        <v>#REF!</v>
      </c>
      <c r="DC85" s="14" t="e">
        <f ca="1">IF(OR(ISNUMBER(S85),ISNUMBER(T85)),CY85+1/2*(DB85-CY85)*(1-COS(2*CI85*$CW$8)),IF(ISNUMBER(A85),1,#N/A))</f>
        <v>#N/A</v>
      </c>
      <c r="DD85" s="14"/>
      <c r="DE85" s="14" t="e">
        <f ca="1">X85/(0.5*G85+Y85)</f>
        <v>#REF!</v>
      </c>
      <c r="DF85" s="14" t="e">
        <f ca="1">INT(MOD(CJ85,360)/90)*90</f>
        <v>#REF!</v>
      </c>
      <c r="DG85" s="14" t="e">
        <f ca="1">IF(DF85=0,$DF$13*EXP($DG$13*$DE85)+1-$DF$13,IF(DF85=180,$DF$11*EXP($DG$11*$DE85)+1-$DF$11,$DF$12*EXP($DG$12*$DE85)+1-$DF$12))</f>
        <v>#REF!</v>
      </c>
      <c r="DH85" s="14" t="e">
        <f ca="1">IF(DF85=270,$DF$13*EXP($DG$13*$DE85)+1-$DF$13,IF(DF85=90,$DF$11*EXP($DG$11*$DE85)+1-$DF$11,$DF$12*EXP($DG$12*$DE85)+1-$DF$12))</f>
        <v>#REF!</v>
      </c>
      <c r="DI85" s="14" t="e">
        <f ca="1">DG85+1/2*(DH85-DG85)*(1-COS(2*($CJ85-$DF85)*$DG$8))</f>
        <v>#REF!</v>
      </c>
      <c r="DJ85" s="14" t="e">
        <f ca="1">MIN(1,IF(DF85=0,$DF$19+(1-$DF$19)/(1+$DE85^2)^$DG$19,IF(DF85=180,$DF$17+(1-$DF$17)/(1+$DE85^2)^$DG$17,$DF$18+(1-$DF$18)/(1+$DE85^2)^$DG$18)))</f>
        <v>#REF!</v>
      </c>
      <c r="DK85" s="14" t="e">
        <f ca="1">IF(DF85=270,$DF$19+(1-$DF$19)/(1+$DE85^2)^$DG$19,IF(DF85=90,$DF$17+(1-$DF$17)/(1+$DE85^2)^$DG$17,$DF$18+(1-$DF$18)/(1+$DE85^2)^$DG$18))</f>
        <v>#REF!</v>
      </c>
      <c r="DL85" s="14" t="e">
        <f ca="1">DJ85+1/2*(DK85-DJ85)*(1-COS(2*($CJ85-$DF85)*$DG$8))</f>
        <v>#REF!</v>
      </c>
      <c r="DM85" s="14" t="e">
        <f ca="1">IF(OR(ISNUMBER(X85),ISNUMBER(Y85)),DI85+1/2*(DL85-DI85)*(1-COS(2*$CI85*$DG$8)),IF(ISNUMBER(A85),1,#N/A))</f>
        <v>#N/A</v>
      </c>
    </row>
    <row r="86" spans="1:117" s="1" customFormat="1">
      <c r="A86" s="33" t="e">
        <f ca="1">INDIRECT("Shading!"&amp;$DZ$24&amp;$EA$24+ROW(A86)-23)</f>
        <v>#REF!</v>
      </c>
      <c r="B86" s="34" t="e">
        <f ca="1">INDIRECT("Shading!"&amp;$DZ$25&amp;$EA$25+ROW(B86)-23)</f>
        <v>#REF!</v>
      </c>
      <c r="C86" s="33" t="e">
        <f ca="1">INDIRECT("Shading!"&amp;$DZ$26&amp;$EA$26+ROW(C86)-23)</f>
        <v>#REF!</v>
      </c>
      <c r="D86" s="33" t="e">
        <f ca="1">INDIRECT("Shading!"&amp;$DZ$27&amp;$EA$27+ROW(D86)-23)</f>
        <v>#REF!</v>
      </c>
      <c r="E86" s="32" t="e">
        <f ca="1">INDIRECT("Shading!"&amp;$DZ$28&amp;$EA$28+ROW(E86)-23)</f>
        <v>#REF!</v>
      </c>
      <c r="F86" s="31" t="e">
        <f ca="1">INDIRECT("Shading!"&amp;$DZ$29&amp;$EA$29+ROW(F86)-23)</f>
        <v>#REF!</v>
      </c>
      <c r="G86" s="31" t="e">
        <f ca="1">INDIRECT("Shading!"&amp;$DZ$30&amp;$EA$30+ROW(G86)-23)</f>
        <v>#REF!</v>
      </c>
      <c r="H86" s="30" t="e">
        <f ca="1">INDIRECT("Shading!"&amp;$DZ$31&amp;$EA$31+ROW(H86)-23)</f>
        <v>#REF!</v>
      </c>
      <c r="I86" s="23"/>
      <c r="J86" s="23"/>
      <c r="K86" s="24"/>
      <c r="L86" s="19"/>
      <c r="M86" s="19"/>
      <c r="N86" s="25">
        <f ca="1">IF(AND(ISNUMBER(I86),ISNUMBER(J86),ISNUMBER(K86),ISNUMBER(L86),ISNUMBER(INDIRECT("Shading!"&amp;$DZ$33&amp;$EA$33+ROW(N86)-23))),INDIRECT("Shading!"&amp;$DZ$33&amp;$EA$33+ROW(N86)-23),1)</f>
        <v>1</v>
      </c>
      <c r="O86" s="25">
        <f ca="1">IF(AND(ISNUMBER(I86),ISNUMBER(J86),ISNUMBER(K86),ISNUMBER(L86),ISNUMBER(INDIRECT("Shading!"&amp;$DZ$34&amp;$EA$34+ROW(N86)-23))),INDIRECT("Shading!"&amp;$DZ$34&amp;$EA$34+ROW(O86)-23),1)</f>
        <v>1</v>
      </c>
      <c r="P86" s="18">
        <f ca="1">IF(AND(ISNUMBER(I86),ISNUMBER(J86),ISNUMBER(K86),ISNUMBER(L86),ISNUMBER(N86)),1-(N86-BJ86)*(K86/IF(OR(E86="East",E86="West"),45,90)*(1-L86)/N86),1)</f>
        <v>1</v>
      </c>
      <c r="Q86" s="17">
        <f ca="1">IF(AND(ISNUMBER(I86),ISNUMBER(J86),ISNUMBER(K86),ISNUMBER(M86),ISNUMBER(O86)),1-(O86-CS86)*(K86/IF(OR(E86="East",E86="West"),45,90)*(1-M86)/O86),1)</f>
        <v>1</v>
      </c>
      <c r="R86" s="32" t="str">
        <f ca="1">IF(OR(P86&gt;1,Q86&gt;1),"Horizon shading ","")</f>
        <v/>
      </c>
      <c r="S86" s="29"/>
      <c r="T86" s="28"/>
      <c r="U86" s="39">
        <f>IF(AND(ISNUMBER(S86),ISNUMBER(T86)),1-0.5*(1-BT86),1)</f>
        <v>1</v>
      </c>
      <c r="V86" s="38">
        <f>IF(AND(ISNUMBER(S86),ISNUMBER(T86)),1-0.5*(1-DC86),1)</f>
        <v>1</v>
      </c>
      <c r="W86" s="215" t="str">
        <f>IF(OR(U86&gt;1,V86&gt;1),"Reveal shading ","")</f>
        <v/>
      </c>
      <c r="X86" s="23"/>
      <c r="Y86" s="23"/>
      <c r="Z86" s="19"/>
      <c r="AA86" s="19"/>
      <c r="AB86" s="25">
        <f ca="1">IF(AND(ISNUMBER(X86),ISNUMBER(Y86),ISNUMBER(Z86),ISNUMBER(INDIRECT("Shading!"&amp;$DZ$35&amp;$EA$35+ROW(N86)-23))),INDIRECT("Shading!"&amp;$DZ$35&amp;$EA$35+ROW(N86)-23),1)</f>
        <v>1</v>
      </c>
      <c r="AC86" s="25">
        <f ca="1">IF(AND(ISNUMBER(X86),ISNUMBER(Y86),ISNUMBER(AA86),ISNUMBER(INDIRECT("Shading!"&amp;$DZ$36&amp;$EA$36+ROW(N86)-23))),INDIRECT("Shading!"&amp;$DZ$36&amp;$EA$36+ROW(O86)-23),1)</f>
        <v>1</v>
      </c>
      <c r="AD86" s="18">
        <f ca="1">IF(AND(ISNUMBER(X86),ISNUMBER(Y86),ISNUMBER(Z86),ISNUMBER(AB86)),1-(AB86-CD86)/AB86*(1-Z86),1)</f>
        <v>1</v>
      </c>
      <c r="AE86" s="17">
        <f ca="1">IF(AND(ISNUMBER(X86),ISNUMBER(Y86),ISNUMBER(AA86),ISNUMBER(AC86)),1-(AC86-DM86)/AC86*(1-AA86),1)</f>
        <v>1</v>
      </c>
      <c r="AF86" s="215" t="str">
        <f ca="1">IF(OR(AD86&gt;1,AE86&gt;1),"Overhang shading ","")</f>
        <v/>
      </c>
      <c r="AG86" s="24"/>
      <c r="AH86" s="24"/>
      <c r="AI86" s="23"/>
      <c r="AJ86" s="37">
        <f>IF(AND(ISNUMBER($AI$19),ISNUMBER(AG86)),$F86*$AI$19/1000*$AG86,0)</f>
        <v>0</v>
      </c>
      <c r="AK86" s="36">
        <f>IF(AND(ISNUMBER($AI$19),ISNUMBER(AH86)),IF(ISNUMBER($AI86),$AI86,$G86)*$AI$19/1000*$AH86,0)</f>
        <v>0</v>
      </c>
      <c r="AL86" s="35">
        <f>IF(OR(AJ86&gt;0,AK86&gt;0),1-(AJ86+AK86)/H86*$AI$18,1)</f>
        <v>1</v>
      </c>
      <c r="AM86" s="215" t="str">
        <f>IF(AL86&gt;1,"Glazing bars/juliet balcony shading ","")</f>
        <v/>
      </c>
      <c r="AN86" s="19"/>
      <c r="AO86" s="19"/>
      <c r="AP86" s="18" t="str">
        <f ca="1">IF(OR(P86*U86*AD86*AL86*IF(ISNUMBER(AN86),AN86,1)&gt;=1,P86*U86*AD86*AL86*IF(ISNUMBER(AN86),AN86,1)=0),"",P86*U86*AD86*AL86*IF(ISNUMBER(AN86),AN86,1))</f>
        <v/>
      </c>
      <c r="AQ86" s="17" t="str">
        <f ca="1">IF(OR(Q86*V86*AE86*AL86*IF(ISNUMBER(AO86),AO86,1)&gt;=1,Q86*V86*AE86*AL86*IF(ISNUMBER(AO86),AO86,1)=0),"",Q86*V86*AE86*AL86*IF(ISNUMBER(AO86),AO86,1))</f>
        <v/>
      </c>
      <c r="AR86" s="16" t="str">
        <f ca="1">'Additional Shading 424'!$AP86</f>
        <v/>
      </c>
      <c r="AS86" s="16" t="str">
        <f ca="1">'Additional Shading 424'!$AQ86</f>
        <v/>
      </c>
      <c r="AZ86" s="15" t="e">
        <f ca="1">D86</f>
        <v>#REF!</v>
      </c>
      <c r="BA86" s="15" t="e">
        <f ca="1">C86</f>
        <v>#REF!</v>
      </c>
      <c r="BB86" s="14">
        <f>IF(AND(I86=0,J86=0),1,I86/J86)</f>
        <v>1</v>
      </c>
      <c r="BC86" s="14" t="e">
        <f ca="1">INT(MOD(BA86,360)/90)*90</f>
        <v>#REF!</v>
      </c>
      <c r="BD86" s="14" t="e">
        <f ca="1">IF(BC86=0,$BC$13+(1-$BC$13)/(1+$BB86^2)^$BD$13,IF(BC86=180,$BC$11+(1-$BC$11)/(1+$BB86^2)^$BD$11,$BC$12+(1-$BC$12)/(1+$BB86^2)^$BD$12))</f>
        <v>#REF!</v>
      </c>
      <c r="BE86" s="14" t="e">
        <f ca="1">IF(BC86=270,$BC$13+(1-$BC$13)/(1+$BB86^2)^$BD$13,IF(BC86=90,$BC$11+(1-$BC$11)/(1+$BB86^2)^$BD$11,$BC$12+(1-$BC$12)/(1+$BB86^2)^$BD$12))</f>
        <v>#REF!</v>
      </c>
      <c r="BF86" s="14" t="e">
        <f ca="1">BD86+1/2*(BE86-BD86)*(1-COS(2*($BA86-$BC86)*$BD$8))</f>
        <v>#REF!</v>
      </c>
      <c r="BG86" s="14" t="e">
        <f ca="1">IF(BC86=0,$BC$19*EXP($BD$19*$BB86)+1-$BC$19,IF(BC86=180,$BC$17+(1-$BC$17)/(1+$BB86^2)^$BD$17,$BC$18*EXP($BD$18*$BB86)+1-$BC$18))</f>
        <v>#REF!</v>
      </c>
      <c r="BH86" s="14" t="e">
        <f ca="1">IF(BC86=270,$BC$19*EXP($BD$19*$BB86)+1-$BC$19,IF(BC86=90,$BC$17+(1-$BC$17)/(1+$BB86^2)^$BD$17,$BC$18*EXP($BD$18*$BB86)+1-$BC$18))</f>
        <v>#REF!</v>
      </c>
      <c r="BI86" s="14" t="e">
        <f ca="1">BG86+1/2*(BH86-BG86)*(1-COS(2*($BA86-$BC86)*$BD$8))</f>
        <v>#REF!</v>
      </c>
      <c r="BJ86" s="14" t="e">
        <f ca="1">IF(OR(ISNUMBER(I86),ISNUMBER(J86)),MAX(BF86+1/2*(BI86-BF86)*(1-COS(2*$AZ86*$BD$8)),IF(SIN(RADIANS(D86))&lt;&gt;0,1-$I86/$G86/ABS(SIN(RADIANS(D86))),0)),IF(ISNUMBER(A86),1,#N/A))</f>
        <v>#N/A</v>
      </c>
      <c r="BK86" s="14"/>
      <c r="BL86" s="14" t="e">
        <f ca="1">S86/(0.5*F86+T86)</f>
        <v>#REF!</v>
      </c>
      <c r="BM86" s="14" t="e">
        <f ca="1">INT(MOD(BA86,360)/90)*90</f>
        <v>#REF!</v>
      </c>
      <c r="BN86" s="14" t="e">
        <f ca="1">IF(BM86=0,$BM$13*EXP($BN$13*$BL86)+1-$BM$13,IF(BM86=180,$BM$11*EXP($BN$11*$BL86)+1-$BM$11,$BM$12*EXP($BN$12*$BL86)+1-$BM$12))</f>
        <v>#REF!</v>
      </c>
      <c r="BO86" s="14" t="e">
        <f ca="1">IF(BM86=270,$BM$13*EXP($BN$13*$BL86)+1-$BM$13,IF(BM86=90,$BM$11*EXP($BN$11*$BL86)+1-$BM$11,$BM$12*EXP($BN$12*$BL86)+1-$BM$12))</f>
        <v>#REF!</v>
      </c>
      <c r="BP86" s="14" t="e">
        <f ca="1">BN86+1/2*(BO86-BN86)*(1-COS(2*($C86-$BM86)*$BN$8))</f>
        <v>#REF!</v>
      </c>
      <c r="BQ86" s="14" t="e">
        <f ca="1">IF(BM86=0,$BM$19*EXP($BN$19*$BL86)+1-$BM$19,IF(BM86=180,$BM$17*EXP($BN$17*$BL86)+1-$BM$17,$BM$18*EXP($BN$18*$BL86)+1-$BM$18))</f>
        <v>#REF!</v>
      </c>
      <c r="BR86" s="14" t="e">
        <f ca="1">IF(BM86=270,$BM$19*EXP($BN$19*$BL86)+1-$BM$19,IF(BM86=90,$BM$17*EXP($BN$17*$BL86)+1-$BM$17,$BM$18*EXP($BN$18*$BL86)+1-$BM$18))</f>
        <v>#REF!</v>
      </c>
      <c r="BS86" s="14" t="e">
        <f ca="1">BQ86+1/2*(BR86-BQ86)*(1-COS(2*($C86-$BM86)*$BN$8))</f>
        <v>#REF!</v>
      </c>
      <c r="BT86" s="14" t="e">
        <f ca="1">BP86+1/2*(BS86-BP86)*(1-COS(2*$AZ86*$BN$8))</f>
        <v>#REF!</v>
      </c>
      <c r="BU86" s="14"/>
      <c r="BV86" s="14" t="e">
        <f ca="1">X86/(0.5*G86+Y86)</f>
        <v>#REF!</v>
      </c>
      <c r="BW86" s="14" t="e">
        <f ca="1">INT(MOD(BA86,360)/90)*90</f>
        <v>#REF!</v>
      </c>
      <c r="BX86" s="14" t="e">
        <f ca="1">IF(BW86=0,$BW$13*EXP($BX$13*$BV86)+1-$BW$13,IF(BW86=180,$BW$11*EXP($BX$11*$BV86)+1-$BW$11,$BW$12*EXP($BX$12*$BV86)+1-$BW$12))</f>
        <v>#REF!</v>
      </c>
      <c r="BY86" s="14" t="e">
        <f ca="1">IF(BW86=270,$BW$13*EXP($BX$13*$BV86)+1-$BW$13,IF(BW86=90,$BW$11*EXP($BX$11*$BV86)+1-$BW$11,$BW$12*EXP($BX$12*$BV86)+1-$BW$12))</f>
        <v>#REF!</v>
      </c>
      <c r="BZ86" s="14" t="e">
        <f ca="1">BX86+1/2*(BY86-BX86)*(1-COS(2*($BA86-$BW86)*$BX$8))</f>
        <v>#REF!</v>
      </c>
      <c r="CA86" s="14" t="e">
        <f ca="1">MIN(1,IF(BW86=0,$BW$19*EXP($BX$19*$BV86)+1-$BW$19,IF(BW86=180,$BW$17*EXP($BX$17*$BV86)+1-$BW$17,$BW$18*EXP($BX$18*$BV86)+1-$BW$18)))</f>
        <v>#REF!</v>
      </c>
      <c r="CB86" s="14" t="e">
        <f ca="1">IF(BW86=270,$BW$19*EXP($BX$19*$BV86)+1-$BW$19,IF(BW86=90,$BW$17*EXP($BX$17*$BV86)+1-$BW$17,$BW$18*EXP($BX$18*$BV86)+1-$BW$18))</f>
        <v>#REF!</v>
      </c>
      <c r="CC86" s="14" t="e">
        <f ca="1">CA86+1/2*(CB86-CA86)*(1-COS(2*($BA86-$BW86)*$BX$8))</f>
        <v>#REF!</v>
      </c>
      <c r="CD86" s="14" t="e">
        <f ca="1">BZ86+1/2*(CC86-BZ86)*(1-COS(2*$AZ86*$BX$8))</f>
        <v>#REF!</v>
      </c>
      <c r="CI86" s="15" t="e">
        <f ca="1">D86</f>
        <v>#REF!</v>
      </c>
      <c r="CJ86" s="15" t="e">
        <f ca="1">C86</f>
        <v>#REF!</v>
      </c>
      <c r="CK86" s="14">
        <f>IF(AND(I86=0,J86=0),1,I86/J86)</f>
        <v>1</v>
      </c>
      <c r="CL86" s="14" t="e">
        <f ca="1">INT(MOD(CJ86,360)/90)*90</f>
        <v>#REF!</v>
      </c>
      <c r="CM86" s="14" t="e">
        <f ca="1">IF(CL86=0,$CL$13*EXP($CM$13*$CK86)+1-$CL$13,IF(CL86=180,$CL$11*EXP($CM$11*$CK86)+1-$CL$11,$CL$12*EXP($CM$12*$CK86)+1-$CL$12))</f>
        <v>#REF!</v>
      </c>
      <c r="CN86" s="14" t="e">
        <f ca="1">IF(CL86=270,$CL$13*EXP($CM$13*$CK86)+1-$CL$13,IF(CL86=90,$CL$11*EXP($CM$11*$CK86)+1-$CL$11,$CL$12*EXP($CM$12*$CK86)+1-$CL$12))</f>
        <v>#REF!</v>
      </c>
      <c r="CO86" s="14" t="e">
        <f ca="1">CM86+1/2*(CN86-CM86)*(1-COS(2*($CJ86-$CL86)*$CM$8))</f>
        <v>#REF!</v>
      </c>
      <c r="CP86" s="14" t="e">
        <f ca="1">IF(CL86=0,$CL$19*EXP($CM$19*$CK86)+1-$CL$19,IF(CL86=180,$CL$17*EXP($CM$17*$CK86)+1-$CL$17,$CL$18*EXP($CM$18*$CK86)+1-$CL$18))</f>
        <v>#REF!</v>
      </c>
      <c r="CQ86" s="14" t="e">
        <f ca="1">IF(CL86=270,$CL$19*EXP($CM$19*$CK86)+1-$CL$19,IF(CL86=90,$CL$17*EXP($CM$17*$CK86)+1-$CL$17,$CL$18*EXP($CM$18*$CK86)+1-$CL$18))</f>
        <v>#REF!</v>
      </c>
      <c r="CR86" s="14" t="e">
        <f ca="1">CP86+1/2*(CQ86-CP86)*(1-COS(2*($CJ86-$CL86)*$CM$8))</f>
        <v>#REF!</v>
      </c>
      <c r="CS86" s="14" t="e">
        <f ca="1">IF(OR(ISNUMBER(I86),ISNUMBER(J86)),MAX(CO86+1/2*(CR86-CO86)*(1-COS(2*$CI86*$CM$8)),IF(SIN(RADIANS(D86))&lt;&gt;0,1-$I86/$G86/ABS(SIN(RADIANS(D86))),0)),IF(ISNUMBER(A86),1,#N/A))</f>
        <v>#N/A</v>
      </c>
      <c r="CT86" s="14"/>
      <c r="CU86" s="14" t="e">
        <f ca="1">S86/(0.5*F86+T86)</f>
        <v>#REF!</v>
      </c>
      <c r="CV86" s="14" t="e">
        <f ca="1">INT(MOD(BA86,360)/90)*90</f>
        <v>#REF!</v>
      </c>
      <c r="CW86" s="14" t="e">
        <f ca="1">IF(CV86=0,$CV$13*EXP($CW$13*$CU86)+1-$CV$13,IF(CV86=180,$CV$11*EXP($CW$11*$CU86)+1-$CV$11,$CV$12*EXP($CW$12*$CU86)+1-$CV$12))</f>
        <v>#REF!</v>
      </c>
      <c r="CX86" s="14" t="e">
        <f ca="1">IF(CV86=270,$CV$13*EXP($CW$13*$CU86)+1-$CV$13,IF(CV86=90,$CV$11*EXP($CW$11*$CU86)+1-$CV$11,$CV$12*EXP($CW$12*$CU86)+1-$CV$12))</f>
        <v>#REF!</v>
      </c>
      <c r="CY86" s="14" t="e">
        <f ca="1">CW86+1/2*(CX86-CW86)*(1-COS(2*($CJ86-$CV86)*$CW$8))</f>
        <v>#REF!</v>
      </c>
      <c r="CZ86" s="14" t="e">
        <f ca="1">IF(CV86=0,$CV$19*EXP($CW$19*$CU86)+1-$CV$19,IF(CV86=180,$CV$17*EXP($CW$17*$CU86)+1-$CV$17,$CV$18*EXP($CW$18*$CU86)+1-$CV$18))</f>
        <v>#REF!</v>
      </c>
      <c r="DA86" s="14" t="e">
        <f ca="1">IF(CV86=270,$CV$19*EXP($CW$19*$CU86)+1-$CV$19,IF(CV86=90,$CV$17*EXP($CW$17*$CU86)+1-$CV$17,$CV$18*EXP($CW$18*$CU86)+1-$CV$18))</f>
        <v>#REF!</v>
      </c>
      <c r="DB86" s="14" t="e">
        <f ca="1">CZ86+1/2*(DA86-CZ86)*(1-COS(2*($CJ86-$CV86)*$CW$8))</f>
        <v>#REF!</v>
      </c>
      <c r="DC86" s="14" t="e">
        <f ca="1">IF(OR(ISNUMBER(S86),ISNUMBER(T86)),CY86+1/2*(DB86-CY86)*(1-COS(2*CI86*$CW$8)),IF(ISNUMBER(A86),1,#N/A))</f>
        <v>#N/A</v>
      </c>
      <c r="DD86" s="14"/>
      <c r="DE86" s="14" t="e">
        <f ca="1">X86/(0.5*G86+Y86)</f>
        <v>#REF!</v>
      </c>
      <c r="DF86" s="14" t="e">
        <f ca="1">INT(MOD(CJ86,360)/90)*90</f>
        <v>#REF!</v>
      </c>
      <c r="DG86" s="14" t="e">
        <f ca="1">IF(DF86=0,$DF$13*EXP($DG$13*$DE86)+1-$DF$13,IF(DF86=180,$DF$11*EXP($DG$11*$DE86)+1-$DF$11,$DF$12*EXP($DG$12*$DE86)+1-$DF$12))</f>
        <v>#REF!</v>
      </c>
      <c r="DH86" s="14" t="e">
        <f ca="1">IF(DF86=270,$DF$13*EXP($DG$13*$DE86)+1-$DF$13,IF(DF86=90,$DF$11*EXP($DG$11*$DE86)+1-$DF$11,$DF$12*EXP($DG$12*$DE86)+1-$DF$12))</f>
        <v>#REF!</v>
      </c>
      <c r="DI86" s="14" t="e">
        <f ca="1">DG86+1/2*(DH86-DG86)*(1-COS(2*($CJ86-$DF86)*$DG$8))</f>
        <v>#REF!</v>
      </c>
      <c r="DJ86" s="14" t="e">
        <f ca="1">MIN(1,IF(DF86=0,$DF$19+(1-$DF$19)/(1+$DE86^2)^$DG$19,IF(DF86=180,$DF$17+(1-$DF$17)/(1+$DE86^2)^$DG$17,$DF$18+(1-$DF$18)/(1+$DE86^2)^$DG$18)))</f>
        <v>#REF!</v>
      </c>
      <c r="DK86" s="14" t="e">
        <f ca="1">IF(DF86=270,$DF$19+(1-$DF$19)/(1+$DE86^2)^$DG$19,IF(DF86=90,$DF$17+(1-$DF$17)/(1+$DE86^2)^$DG$17,$DF$18+(1-$DF$18)/(1+$DE86^2)^$DG$18))</f>
        <v>#REF!</v>
      </c>
      <c r="DL86" s="14" t="e">
        <f ca="1">DJ86+1/2*(DK86-DJ86)*(1-COS(2*($CJ86-$DF86)*$DG$8))</f>
        <v>#REF!</v>
      </c>
      <c r="DM86" s="14" t="e">
        <f ca="1">IF(OR(ISNUMBER(X86),ISNUMBER(Y86)),DI86+1/2*(DL86-DI86)*(1-COS(2*$CI86*$DG$8)),IF(ISNUMBER(A86),1,#N/A))</f>
        <v>#N/A</v>
      </c>
    </row>
    <row r="87" spans="1:117" s="1" customFormat="1">
      <c r="A87" s="33" t="e">
        <f ca="1">INDIRECT("Shading!"&amp;$DZ$24&amp;$EA$24+ROW(A87)-23)</f>
        <v>#REF!</v>
      </c>
      <c r="B87" s="34" t="e">
        <f ca="1">INDIRECT("Shading!"&amp;$DZ$25&amp;$EA$25+ROW(B87)-23)</f>
        <v>#REF!</v>
      </c>
      <c r="C87" s="33" t="e">
        <f ca="1">INDIRECT("Shading!"&amp;$DZ$26&amp;$EA$26+ROW(C87)-23)</f>
        <v>#REF!</v>
      </c>
      <c r="D87" s="33" t="e">
        <f ca="1">INDIRECT("Shading!"&amp;$DZ$27&amp;$EA$27+ROW(D87)-23)</f>
        <v>#REF!</v>
      </c>
      <c r="E87" s="32" t="e">
        <f ca="1">INDIRECT("Shading!"&amp;$DZ$28&amp;$EA$28+ROW(E87)-23)</f>
        <v>#REF!</v>
      </c>
      <c r="F87" s="31" t="e">
        <f ca="1">INDIRECT("Shading!"&amp;$DZ$29&amp;$EA$29+ROW(F87)-23)</f>
        <v>#REF!</v>
      </c>
      <c r="G87" s="31" t="e">
        <f ca="1">INDIRECT("Shading!"&amp;$DZ$30&amp;$EA$30+ROW(G87)-23)</f>
        <v>#REF!</v>
      </c>
      <c r="H87" s="30" t="e">
        <f ca="1">INDIRECT("Shading!"&amp;$DZ$31&amp;$EA$31+ROW(H87)-23)</f>
        <v>#REF!</v>
      </c>
      <c r="I87" s="23"/>
      <c r="J87" s="23"/>
      <c r="K87" s="24"/>
      <c r="L87" s="19"/>
      <c r="M87" s="19"/>
      <c r="N87" s="25">
        <f ca="1">IF(AND(ISNUMBER(I87),ISNUMBER(J87),ISNUMBER(K87),ISNUMBER(L87),ISNUMBER(INDIRECT("Shading!"&amp;$DZ$33&amp;$EA$33+ROW(N87)-23))),INDIRECT("Shading!"&amp;$DZ$33&amp;$EA$33+ROW(N87)-23),1)</f>
        <v>1</v>
      </c>
      <c r="O87" s="25">
        <f ca="1">IF(AND(ISNUMBER(I87),ISNUMBER(J87),ISNUMBER(K87),ISNUMBER(L87),ISNUMBER(INDIRECT("Shading!"&amp;$DZ$34&amp;$EA$34+ROW(N87)-23))),INDIRECT("Shading!"&amp;$DZ$34&amp;$EA$34+ROW(O87)-23),1)</f>
        <v>1</v>
      </c>
      <c r="P87" s="18">
        <f ca="1">IF(AND(ISNUMBER(I87),ISNUMBER(J87),ISNUMBER(K87),ISNUMBER(L87),ISNUMBER(N87)),1-(N87-BJ87)*(K87/IF(OR(E87="East",E87="West"),45,90)*(1-L87)/N87),1)</f>
        <v>1</v>
      </c>
      <c r="Q87" s="17">
        <f ca="1">IF(AND(ISNUMBER(I87),ISNUMBER(J87),ISNUMBER(K87),ISNUMBER(M87),ISNUMBER(O87)),1-(O87-CS87)*(K87/IF(OR(E87="East",E87="West"),45,90)*(1-M87)/O87),1)</f>
        <v>1</v>
      </c>
      <c r="R87" s="32" t="str">
        <f ca="1">IF(OR(P87&gt;1,Q87&gt;1),"Horizon shading ","")</f>
        <v/>
      </c>
      <c r="S87" s="29"/>
      <c r="T87" s="28"/>
      <c r="U87" s="39">
        <f>IF(AND(ISNUMBER(S87),ISNUMBER(T87)),1-0.5*(1-BT87),1)</f>
        <v>1</v>
      </c>
      <c r="V87" s="38">
        <f>IF(AND(ISNUMBER(S87),ISNUMBER(T87)),1-0.5*(1-DC87),1)</f>
        <v>1</v>
      </c>
      <c r="W87" s="215" t="str">
        <f>IF(OR(U87&gt;1,V87&gt;1),"Reveal shading ","")</f>
        <v/>
      </c>
      <c r="X87" s="23"/>
      <c r="Y87" s="23"/>
      <c r="Z87" s="19"/>
      <c r="AA87" s="19"/>
      <c r="AB87" s="25">
        <f ca="1">IF(AND(ISNUMBER(X87),ISNUMBER(Y87),ISNUMBER(Z87),ISNUMBER(INDIRECT("Shading!"&amp;$DZ$35&amp;$EA$35+ROW(N87)-23))),INDIRECT("Shading!"&amp;$DZ$35&amp;$EA$35+ROW(N87)-23),1)</f>
        <v>1</v>
      </c>
      <c r="AC87" s="25">
        <f ca="1">IF(AND(ISNUMBER(X87),ISNUMBER(Y87),ISNUMBER(AA87),ISNUMBER(INDIRECT("Shading!"&amp;$DZ$36&amp;$EA$36+ROW(N87)-23))),INDIRECT("Shading!"&amp;$DZ$36&amp;$EA$36+ROW(O87)-23),1)</f>
        <v>1</v>
      </c>
      <c r="AD87" s="18">
        <f ca="1">IF(AND(ISNUMBER(X87),ISNUMBER(Y87),ISNUMBER(Z87),ISNUMBER(AB87)),1-(AB87-CD87)/AB87*(1-Z87),1)</f>
        <v>1</v>
      </c>
      <c r="AE87" s="17">
        <f ca="1">IF(AND(ISNUMBER(X87),ISNUMBER(Y87),ISNUMBER(AA87),ISNUMBER(AC87)),1-(AC87-DM87)/AC87*(1-AA87),1)</f>
        <v>1</v>
      </c>
      <c r="AF87" s="215" t="str">
        <f ca="1">IF(OR(AD87&gt;1,AE87&gt;1),"Overhang shading ","")</f>
        <v/>
      </c>
      <c r="AG87" s="24"/>
      <c r="AH87" s="24"/>
      <c r="AI87" s="23"/>
      <c r="AJ87" s="37">
        <f>IF(AND(ISNUMBER($AI$19),ISNUMBER(AG87)),$F87*$AI$19/1000*$AG87,0)</f>
        <v>0</v>
      </c>
      <c r="AK87" s="36">
        <f>IF(AND(ISNUMBER($AI$19),ISNUMBER(AH87)),IF(ISNUMBER($AI87),$AI87,$G87)*$AI$19/1000*$AH87,0)</f>
        <v>0</v>
      </c>
      <c r="AL87" s="35">
        <f>IF(OR(AJ87&gt;0,AK87&gt;0),1-(AJ87+AK87)/H87*$AI$18,1)</f>
        <v>1</v>
      </c>
      <c r="AM87" s="215" t="str">
        <f>IF(AL87&gt;1,"Glazing bars/juliet balcony shading ","")</f>
        <v/>
      </c>
      <c r="AN87" s="19"/>
      <c r="AO87" s="19"/>
      <c r="AP87" s="18" t="str">
        <f ca="1">IF(OR(P87*U87*AD87*AL87*IF(ISNUMBER(AN87),AN87,1)&gt;=1,P87*U87*AD87*AL87*IF(ISNUMBER(AN87),AN87,1)=0),"",P87*U87*AD87*AL87*IF(ISNUMBER(AN87),AN87,1))</f>
        <v/>
      </c>
      <c r="AQ87" s="17" t="str">
        <f ca="1">IF(OR(Q87*V87*AE87*AL87*IF(ISNUMBER(AO87),AO87,1)&gt;=1,Q87*V87*AE87*AL87*IF(ISNUMBER(AO87),AO87,1)=0),"",Q87*V87*AE87*AL87*IF(ISNUMBER(AO87),AO87,1))</f>
        <v/>
      </c>
      <c r="AR87" s="16" t="str">
        <f ca="1">'Additional Shading 424'!$AP87</f>
        <v/>
      </c>
      <c r="AS87" s="16" t="str">
        <f ca="1">'Additional Shading 424'!$AQ87</f>
        <v/>
      </c>
      <c r="AZ87" s="15" t="e">
        <f ca="1">D87</f>
        <v>#REF!</v>
      </c>
      <c r="BA87" s="15" t="e">
        <f ca="1">C87</f>
        <v>#REF!</v>
      </c>
      <c r="BB87" s="14">
        <f>IF(AND(I87=0,J87=0),1,I87/J87)</f>
        <v>1</v>
      </c>
      <c r="BC87" s="14" t="e">
        <f ca="1">INT(MOD(BA87,360)/90)*90</f>
        <v>#REF!</v>
      </c>
      <c r="BD87" s="14" t="e">
        <f ca="1">IF(BC87=0,$BC$13+(1-$BC$13)/(1+$BB87^2)^$BD$13,IF(BC87=180,$BC$11+(1-$BC$11)/(1+$BB87^2)^$BD$11,$BC$12+(1-$BC$12)/(1+$BB87^2)^$BD$12))</f>
        <v>#REF!</v>
      </c>
      <c r="BE87" s="14" t="e">
        <f ca="1">IF(BC87=270,$BC$13+(1-$BC$13)/(1+$BB87^2)^$BD$13,IF(BC87=90,$BC$11+(1-$BC$11)/(1+$BB87^2)^$BD$11,$BC$12+(1-$BC$12)/(1+$BB87^2)^$BD$12))</f>
        <v>#REF!</v>
      </c>
      <c r="BF87" s="14" t="e">
        <f ca="1">BD87+1/2*(BE87-BD87)*(1-COS(2*($BA87-$BC87)*$BD$8))</f>
        <v>#REF!</v>
      </c>
      <c r="BG87" s="14" t="e">
        <f ca="1">IF(BC87=0,$BC$19*EXP($BD$19*$BB87)+1-$BC$19,IF(BC87=180,$BC$17+(1-$BC$17)/(1+$BB87^2)^$BD$17,$BC$18*EXP($BD$18*$BB87)+1-$BC$18))</f>
        <v>#REF!</v>
      </c>
      <c r="BH87" s="14" t="e">
        <f ca="1">IF(BC87=270,$BC$19*EXP($BD$19*$BB87)+1-$BC$19,IF(BC87=90,$BC$17+(1-$BC$17)/(1+$BB87^2)^$BD$17,$BC$18*EXP($BD$18*$BB87)+1-$BC$18))</f>
        <v>#REF!</v>
      </c>
      <c r="BI87" s="14" t="e">
        <f ca="1">BG87+1/2*(BH87-BG87)*(1-COS(2*($BA87-$BC87)*$BD$8))</f>
        <v>#REF!</v>
      </c>
      <c r="BJ87" s="14" t="e">
        <f ca="1">IF(OR(ISNUMBER(I87),ISNUMBER(J87)),MAX(BF87+1/2*(BI87-BF87)*(1-COS(2*$AZ87*$BD$8)),IF(SIN(RADIANS(D87))&lt;&gt;0,1-$I87/$G87/ABS(SIN(RADIANS(D87))),0)),IF(ISNUMBER(A87),1,#N/A))</f>
        <v>#N/A</v>
      </c>
      <c r="BK87" s="14"/>
      <c r="BL87" s="14" t="e">
        <f ca="1">S87/(0.5*F87+T87)</f>
        <v>#REF!</v>
      </c>
      <c r="BM87" s="14" t="e">
        <f ca="1">INT(MOD(BA87,360)/90)*90</f>
        <v>#REF!</v>
      </c>
      <c r="BN87" s="14" t="e">
        <f ca="1">IF(BM87=0,$BM$13*EXP($BN$13*$BL87)+1-$BM$13,IF(BM87=180,$BM$11*EXP($BN$11*$BL87)+1-$BM$11,$BM$12*EXP($BN$12*$BL87)+1-$BM$12))</f>
        <v>#REF!</v>
      </c>
      <c r="BO87" s="14" t="e">
        <f ca="1">IF(BM87=270,$BM$13*EXP($BN$13*$BL87)+1-$BM$13,IF(BM87=90,$BM$11*EXP($BN$11*$BL87)+1-$BM$11,$BM$12*EXP($BN$12*$BL87)+1-$BM$12))</f>
        <v>#REF!</v>
      </c>
      <c r="BP87" s="14" t="e">
        <f ca="1">BN87+1/2*(BO87-BN87)*(1-COS(2*($C87-$BM87)*$BN$8))</f>
        <v>#REF!</v>
      </c>
      <c r="BQ87" s="14" t="e">
        <f ca="1">IF(BM87=0,$BM$19*EXP($BN$19*$BL87)+1-$BM$19,IF(BM87=180,$BM$17*EXP($BN$17*$BL87)+1-$BM$17,$BM$18*EXP($BN$18*$BL87)+1-$BM$18))</f>
        <v>#REF!</v>
      </c>
      <c r="BR87" s="14" t="e">
        <f ca="1">IF(BM87=270,$BM$19*EXP($BN$19*$BL87)+1-$BM$19,IF(BM87=90,$BM$17*EXP($BN$17*$BL87)+1-$BM$17,$BM$18*EXP($BN$18*$BL87)+1-$BM$18))</f>
        <v>#REF!</v>
      </c>
      <c r="BS87" s="14" t="e">
        <f ca="1">BQ87+1/2*(BR87-BQ87)*(1-COS(2*($C87-$BM87)*$BN$8))</f>
        <v>#REF!</v>
      </c>
      <c r="BT87" s="14" t="e">
        <f ca="1">BP87+1/2*(BS87-BP87)*(1-COS(2*$AZ87*$BN$8))</f>
        <v>#REF!</v>
      </c>
      <c r="BU87" s="14"/>
      <c r="BV87" s="14" t="e">
        <f ca="1">X87/(0.5*G87+Y87)</f>
        <v>#REF!</v>
      </c>
      <c r="BW87" s="14" t="e">
        <f ca="1">INT(MOD(BA87,360)/90)*90</f>
        <v>#REF!</v>
      </c>
      <c r="BX87" s="14" t="e">
        <f ca="1">IF(BW87=0,$BW$13*EXP($BX$13*$BV87)+1-$BW$13,IF(BW87=180,$BW$11*EXP($BX$11*$BV87)+1-$BW$11,$BW$12*EXP($BX$12*$BV87)+1-$BW$12))</f>
        <v>#REF!</v>
      </c>
      <c r="BY87" s="14" t="e">
        <f ca="1">IF(BW87=270,$BW$13*EXP($BX$13*$BV87)+1-$BW$13,IF(BW87=90,$BW$11*EXP($BX$11*$BV87)+1-$BW$11,$BW$12*EXP($BX$12*$BV87)+1-$BW$12))</f>
        <v>#REF!</v>
      </c>
      <c r="BZ87" s="14" t="e">
        <f ca="1">BX87+1/2*(BY87-BX87)*(1-COS(2*($BA87-$BW87)*$BX$8))</f>
        <v>#REF!</v>
      </c>
      <c r="CA87" s="14" t="e">
        <f ca="1">MIN(1,IF(BW87=0,$BW$19*EXP($BX$19*$BV87)+1-$BW$19,IF(BW87=180,$BW$17*EXP($BX$17*$BV87)+1-$BW$17,$BW$18*EXP($BX$18*$BV87)+1-$BW$18)))</f>
        <v>#REF!</v>
      </c>
      <c r="CB87" s="14" t="e">
        <f ca="1">IF(BW87=270,$BW$19*EXP($BX$19*$BV87)+1-$BW$19,IF(BW87=90,$BW$17*EXP($BX$17*$BV87)+1-$BW$17,$BW$18*EXP($BX$18*$BV87)+1-$BW$18))</f>
        <v>#REF!</v>
      </c>
      <c r="CC87" s="14" t="e">
        <f ca="1">CA87+1/2*(CB87-CA87)*(1-COS(2*($BA87-$BW87)*$BX$8))</f>
        <v>#REF!</v>
      </c>
      <c r="CD87" s="14" t="e">
        <f ca="1">BZ87+1/2*(CC87-BZ87)*(1-COS(2*$AZ87*$BX$8))</f>
        <v>#REF!</v>
      </c>
      <c r="CI87" s="15" t="e">
        <f ca="1">D87</f>
        <v>#REF!</v>
      </c>
      <c r="CJ87" s="15" t="e">
        <f ca="1">C87</f>
        <v>#REF!</v>
      </c>
      <c r="CK87" s="14">
        <f>IF(AND(I87=0,J87=0),1,I87/J87)</f>
        <v>1</v>
      </c>
      <c r="CL87" s="14" t="e">
        <f ca="1">INT(MOD(CJ87,360)/90)*90</f>
        <v>#REF!</v>
      </c>
      <c r="CM87" s="14" t="e">
        <f ca="1">IF(CL87=0,$CL$13*EXP($CM$13*$CK87)+1-$CL$13,IF(CL87=180,$CL$11*EXP($CM$11*$CK87)+1-$CL$11,$CL$12*EXP($CM$12*$CK87)+1-$CL$12))</f>
        <v>#REF!</v>
      </c>
      <c r="CN87" s="14" t="e">
        <f ca="1">IF(CL87=270,$CL$13*EXP($CM$13*$CK87)+1-$CL$13,IF(CL87=90,$CL$11*EXP($CM$11*$CK87)+1-$CL$11,$CL$12*EXP($CM$12*$CK87)+1-$CL$12))</f>
        <v>#REF!</v>
      </c>
      <c r="CO87" s="14" t="e">
        <f ca="1">CM87+1/2*(CN87-CM87)*(1-COS(2*($CJ87-$CL87)*$CM$8))</f>
        <v>#REF!</v>
      </c>
      <c r="CP87" s="14" t="e">
        <f ca="1">IF(CL87=0,$CL$19*EXP($CM$19*$CK87)+1-$CL$19,IF(CL87=180,$CL$17*EXP($CM$17*$CK87)+1-$CL$17,$CL$18*EXP($CM$18*$CK87)+1-$CL$18))</f>
        <v>#REF!</v>
      </c>
      <c r="CQ87" s="14" t="e">
        <f ca="1">IF(CL87=270,$CL$19*EXP($CM$19*$CK87)+1-$CL$19,IF(CL87=90,$CL$17*EXP($CM$17*$CK87)+1-$CL$17,$CL$18*EXP($CM$18*$CK87)+1-$CL$18))</f>
        <v>#REF!</v>
      </c>
      <c r="CR87" s="14" t="e">
        <f ca="1">CP87+1/2*(CQ87-CP87)*(1-COS(2*($CJ87-$CL87)*$CM$8))</f>
        <v>#REF!</v>
      </c>
      <c r="CS87" s="14" t="e">
        <f ca="1">IF(OR(ISNUMBER(I87),ISNUMBER(J87)),MAX(CO87+1/2*(CR87-CO87)*(1-COS(2*$CI87*$CM$8)),IF(SIN(RADIANS(D87))&lt;&gt;0,1-$I87/$G87/ABS(SIN(RADIANS(D87))),0)),IF(ISNUMBER(A87),1,#N/A))</f>
        <v>#N/A</v>
      </c>
      <c r="CT87" s="14"/>
      <c r="CU87" s="14" t="e">
        <f ca="1">S87/(0.5*F87+T87)</f>
        <v>#REF!</v>
      </c>
      <c r="CV87" s="14" t="e">
        <f ca="1">INT(MOD(BA87,360)/90)*90</f>
        <v>#REF!</v>
      </c>
      <c r="CW87" s="14" t="e">
        <f ca="1">IF(CV87=0,$CV$13*EXP($CW$13*$CU87)+1-$CV$13,IF(CV87=180,$CV$11*EXP($CW$11*$CU87)+1-$CV$11,$CV$12*EXP($CW$12*$CU87)+1-$CV$12))</f>
        <v>#REF!</v>
      </c>
      <c r="CX87" s="14" t="e">
        <f ca="1">IF(CV87=270,$CV$13*EXP($CW$13*$CU87)+1-$CV$13,IF(CV87=90,$CV$11*EXP($CW$11*$CU87)+1-$CV$11,$CV$12*EXP($CW$12*$CU87)+1-$CV$12))</f>
        <v>#REF!</v>
      </c>
      <c r="CY87" s="14" t="e">
        <f ca="1">CW87+1/2*(CX87-CW87)*(1-COS(2*($CJ87-$CV87)*$CW$8))</f>
        <v>#REF!</v>
      </c>
      <c r="CZ87" s="14" t="e">
        <f ca="1">IF(CV87=0,$CV$19*EXP($CW$19*$CU87)+1-$CV$19,IF(CV87=180,$CV$17*EXP($CW$17*$CU87)+1-$CV$17,$CV$18*EXP($CW$18*$CU87)+1-$CV$18))</f>
        <v>#REF!</v>
      </c>
      <c r="DA87" s="14" t="e">
        <f ca="1">IF(CV87=270,$CV$19*EXP($CW$19*$CU87)+1-$CV$19,IF(CV87=90,$CV$17*EXP($CW$17*$CU87)+1-$CV$17,$CV$18*EXP($CW$18*$CU87)+1-$CV$18))</f>
        <v>#REF!</v>
      </c>
      <c r="DB87" s="14" t="e">
        <f ca="1">CZ87+1/2*(DA87-CZ87)*(1-COS(2*($CJ87-$CV87)*$CW$8))</f>
        <v>#REF!</v>
      </c>
      <c r="DC87" s="14" t="e">
        <f ca="1">IF(OR(ISNUMBER(S87),ISNUMBER(T87)),CY87+1/2*(DB87-CY87)*(1-COS(2*CI87*$CW$8)),IF(ISNUMBER(A87),1,#N/A))</f>
        <v>#N/A</v>
      </c>
      <c r="DD87" s="14"/>
      <c r="DE87" s="14" t="e">
        <f ca="1">X87/(0.5*G87+Y87)</f>
        <v>#REF!</v>
      </c>
      <c r="DF87" s="14" t="e">
        <f ca="1">INT(MOD(CJ87,360)/90)*90</f>
        <v>#REF!</v>
      </c>
      <c r="DG87" s="14" t="e">
        <f ca="1">IF(DF87=0,$DF$13*EXP($DG$13*$DE87)+1-$DF$13,IF(DF87=180,$DF$11*EXP($DG$11*$DE87)+1-$DF$11,$DF$12*EXP($DG$12*$DE87)+1-$DF$12))</f>
        <v>#REF!</v>
      </c>
      <c r="DH87" s="14" t="e">
        <f ca="1">IF(DF87=270,$DF$13*EXP($DG$13*$DE87)+1-$DF$13,IF(DF87=90,$DF$11*EXP($DG$11*$DE87)+1-$DF$11,$DF$12*EXP($DG$12*$DE87)+1-$DF$12))</f>
        <v>#REF!</v>
      </c>
      <c r="DI87" s="14" t="e">
        <f ca="1">DG87+1/2*(DH87-DG87)*(1-COS(2*($CJ87-$DF87)*$DG$8))</f>
        <v>#REF!</v>
      </c>
      <c r="DJ87" s="14" t="e">
        <f ca="1">MIN(1,IF(DF87=0,$DF$19+(1-$DF$19)/(1+$DE87^2)^$DG$19,IF(DF87=180,$DF$17+(1-$DF$17)/(1+$DE87^2)^$DG$17,$DF$18+(1-$DF$18)/(1+$DE87^2)^$DG$18)))</f>
        <v>#REF!</v>
      </c>
      <c r="DK87" s="14" t="e">
        <f ca="1">IF(DF87=270,$DF$19+(1-$DF$19)/(1+$DE87^2)^$DG$19,IF(DF87=90,$DF$17+(1-$DF$17)/(1+$DE87^2)^$DG$17,$DF$18+(1-$DF$18)/(1+$DE87^2)^$DG$18))</f>
        <v>#REF!</v>
      </c>
      <c r="DL87" s="14" t="e">
        <f ca="1">DJ87+1/2*(DK87-DJ87)*(1-COS(2*($CJ87-$DF87)*$DG$8))</f>
        <v>#REF!</v>
      </c>
      <c r="DM87" s="14" t="e">
        <f ca="1">IF(OR(ISNUMBER(X87),ISNUMBER(Y87)),DI87+1/2*(DL87-DI87)*(1-COS(2*$CI87*$DG$8)),IF(ISNUMBER(A87),1,#N/A))</f>
        <v>#N/A</v>
      </c>
    </row>
    <row r="88" spans="1:117" s="1" customFormat="1">
      <c r="A88" s="33" t="e">
        <f ca="1">INDIRECT("Shading!"&amp;$DZ$24&amp;$EA$24+ROW(A88)-23)</f>
        <v>#REF!</v>
      </c>
      <c r="B88" s="34" t="e">
        <f ca="1">INDIRECT("Shading!"&amp;$DZ$25&amp;$EA$25+ROW(B88)-23)</f>
        <v>#REF!</v>
      </c>
      <c r="C88" s="33" t="e">
        <f ca="1">INDIRECT("Shading!"&amp;$DZ$26&amp;$EA$26+ROW(C88)-23)</f>
        <v>#REF!</v>
      </c>
      <c r="D88" s="33" t="e">
        <f ca="1">INDIRECT("Shading!"&amp;$DZ$27&amp;$EA$27+ROW(D88)-23)</f>
        <v>#REF!</v>
      </c>
      <c r="E88" s="32" t="e">
        <f ca="1">INDIRECT("Shading!"&amp;$DZ$28&amp;$EA$28+ROW(E88)-23)</f>
        <v>#REF!</v>
      </c>
      <c r="F88" s="31" t="e">
        <f ca="1">INDIRECT("Shading!"&amp;$DZ$29&amp;$EA$29+ROW(F88)-23)</f>
        <v>#REF!</v>
      </c>
      <c r="G88" s="31" t="e">
        <f ca="1">INDIRECT("Shading!"&amp;$DZ$30&amp;$EA$30+ROW(G88)-23)</f>
        <v>#REF!</v>
      </c>
      <c r="H88" s="30" t="e">
        <f ca="1">INDIRECT("Shading!"&amp;$DZ$31&amp;$EA$31+ROW(H88)-23)</f>
        <v>#REF!</v>
      </c>
      <c r="I88" s="23"/>
      <c r="J88" s="23"/>
      <c r="K88" s="24"/>
      <c r="L88" s="19"/>
      <c r="M88" s="19"/>
      <c r="N88" s="25">
        <f ca="1">IF(AND(ISNUMBER(I88),ISNUMBER(J88),ISNUMBER(K88),ISNUMBER(L88),ISNUMBER(INDIRECT("Shading!"&amp;$DZ$33&amp;$EA$33+ROW(N88)-23))),INDIRECT("Shading!"&amp;$DZ$33&amp;$EA$33+ROW(N88)-23),1)</f>
        <v>1</v>
      </c>
      <c r="O88" s="25">
        <f ca="1">IF(AND(ISNUMBER(I88),ISNUMBER(J88),ISNUMBER(K88),ISNUMBER(L88),ISNUMBER(INDIRECT("Shading!"&amp;$DZ$34&amp;$EA$34+ROW(N88)-23))),INDIRECT("Shading!"&amp;$DZ$34&amp;$EA$34+ROW(O88)-23),1)</f>
        <v>1</v>
      </c>
      <c r="P88" s="18">
        <f ca="1">IF(AND(ISNUMBER(I88),ISNUMBER(J88),ISNUMBER(K88),ISNUMBER(L88),ISNUMBER(N88)),1-(N88-BJ88)*(K88/IF(OR(E88="East",E88="West"),45,90)*(1-L88)/N88),1)</f>
        <v>1</v>
      </c>
      <c r="Q88" s="17">
        <f ca="1">IF(AND(ISNUMBER(I88),ISNUMBER(J88),ISNUMBER(K88),ISNUMBER(M88),ISNUMBER(O88)),1-(O88-CS88)*(K88/IF(OR(E88="East",E88="West"),45,90)*(1-M88)/O88),1)</f>
        <v>1</v>
      </c>
      <c r="R88" s="32" t="str">
        <f ca="1">IF(OR(P88&gt;1,Q88&gt;1),"Horizon shading ","")</f>
        <v/>
      </c>
      <c r="S88" s="29"/>
      <c r="T88" s="28"/>
      <c r="U88" s="39">
        <f>IF(AND(ISNUMBER(S88),ISNUMBER(T88)),1-0.5*(1-BT88),1)</f>
        <v>1</v>
      </c>
      <c r="V88" s="38">
        <f>IF(AND(ISNUMBER(S88),ISNUMBER(T88)),1-0.5*(1-DC88),1)</f>
        <v>1</v>
      </c>
      <c r="W88" s="215" t="str">
        <f>IF(OR(U88&gt;1,V88&gt;1),"Reveal shading ","")</f>
        <v/>
      </c>
      <c r="X88" s="23"/>
      <c r="Y88" s="23"/>
      <c r="Z88" s="19"/>
      <c r="AA88" s="19"/>
      <c r="AB88" s="25">
        <f ca="1">IF(AND(ISNUMBER(X88),ISNUMBER(Y88),ISNUMBER(Z88),ISNUMBER(INDIRECT("Shading!"&amp;$DZ$35&amp;$EA$35+ROW(N88)-23))),INDIRECT("Shading!"&amp;$DZ$35&amp;$EA$35+ROW(N88)-23),1)</f>
        <v>1</v>
      </c>
      <c r="AC88" s="25">
        <f ca="1">IF(AND(ISNUMBER(X88),ISNUMBER(Y88),ISNUMBER(AA88),ISNUMBER(INDIRECT("Shading!"&amp;$DZ$36&amp;$EA$36+ROW(N88)-23))),INDIRECT("Shading!"&amp;$DZ$36&amp;$EA$36+ROW(O88)-23),1)</f>
        <v>1</v>
      </c>
      <c r="AD88" s="18">
        <f ca="1">IF(AND(ISNUMBER(X88),ISNUMBER(Y88),ISNUMBER(Z88),ISNUMBER(AB88)),1-(AB88-CD88)/AB88*(1-Z88),1)</f>
        <v>1</v>
      </c>
      <c r="AE88" s="17">
        <f ca="1">IF(AND(ISNUMBER(X88),ISNUMBER(Y88),ISNUMBER(AA88),ISNUMBER(AC88)),1-(AC88-DM88)/AC88*(1-AA88),1)</f>
        <v>1</v>
      </c>
      <c r="AF88" s="215" t="str">
        <f ca="1">IF(OR(AD88&gt;1,AE88&gt;1),"Overhang shading ","")</f>
        <v/>
      </c>
      <c r="AG88" s="24"/>
      <c r="AH88" s="24"/>
      <c r="AI88" s="23"/>
      <c r="AJ88" s="37">
        <f>IF(AND(ISNUMBER($AI$19),ISNUMBER(AG88)),$F88*$AI$19/1000*$AG88,0)</f>
        <v>0</v>
      </c>
      <c r="AK88" s="36">
        <f>IF(AND(ISNUMBER($AI$19),ISNUMBER(AH88)),IF(ISNUMBER($AI88),$AI88,$G88)*$AI$19/1000*$AH88,0)</f>
        <v>0</v>
      </c>
      <c r="AL88" s="35">
        <f>IF(OR(AJ88&gt;0,AK88&gt;0),1-(AJ88+AK88)/H88*$AI$18,1)</f>
        <v>1</v>
      </c>
      <c r="AM88" s="215" t="str">
        <f>IF(AL88&gt;1,"Glazing bars/juliet balcony shading ","")</f>
        <v/>
      </c>
      <c r="AN88" s="19"/>
      <c r="AO88" s="19"/>
      <c r="AP88" s="18" t="str">
        <f ca="1">IF(OR(P88*U88*AD88*AL88*IF(ISNUMBER(AN88),AN88,1)&gt;=1,P88*U88*AD88*AL88*IF(ISNUMBER(AN88),AN88,1)=0),"",P88*U88*AD88*AL88*IF(ISNUMBER(AN88),AN88,1))</f>
        <v/>
      </c>
      <c r="AQ88" s="17" t="str">
        <f ca="1">IF(OR(Q88*V88*AE88*AL88*IF(ISNUMBER(AO88),AO88,1)&gt;=1,Q88*V88*AE88*AL88*IF(ISNUMBER(AO88),AO88,1)=0),"",Q88*V88*AE88*AL88*IF(ISNUMBER(AO88),AO88,1))</f>
        <v/>
      </c>
      <c r="AR88" s="16" t="str">
        <f ca="1">'Additional Shading 424'!$AP88</f>
        <v/>
      </c>
      <c r="AS88" s="16" t="str">
        <f ca="1">'Additional Shading 424'!$AQ88</f>
        <v/>
      </c>
      <c r="AZ88" s="15" t="e">
        <f ca="1">D88</f>
        <v>#REF!</v>
      </c>
      <c r="BA88" s="15" t="e">
        <f ca="1">C88</f>
        <v>#REF!</v>
      </c>
      <c r="BB88" s="14">
        <f>IF(AND(I88=0,J88=0),1,I88/J88)</f>
        <v>1</v>
      </c>
      <c r="BC88" s="14" t="e">
        <f ca="1">INT(MOD(BA88,360)/90)*90</f>
        <v>#REF!</v>
      </c>
      <c r="BD88" s="14" t="e">
        <f ca="1">IF(BC88=0,$BC$13+(1-$BC$13)/(1+$BB88^2)^$BD$13,IF(BC88=180,$BC$11+(1-$BC$11)/(1+$BB88^2)^$BD$11,$BC$12+(1-$BC$12)/(1+$BB88^2)^$BD$12))</f>
        <v>#REF!</v>
      </c>
      <c r="BE88" s="14" t="e">
        <f ca="1">IF(BC88=270,$BC$13+(1-$BC$13)/(1+$BB88^2)^$BD$13,IF(BC88=90,$BC$11+(1-$BC$11)/(1+$BB88^2)^$BD$11,$BC$12+(1-$BC$12)/(1+$BB88^2)^$BD$12))</f>
        <v>#REF!</v>
      </c>
      <c r="BF88" s="14" t="e">
        <f ca="1">BD88+1/2*(BE88-BD88)*(1-COS(2*($BA88-$BC88)*$BD$8))</f>
        <v>#REF!</v>
      </c>
      <c r="BG88" s="14" t="e">
        <f ca="1">IF(BC88=0,$BC$19*EXP($BD$19*$BB88)+1-$BC$19,IF(BC88=180,$BC$17+(1-$BC$17)/(1+$BB88^2)^$BD$17,$BC$18*EXP($BD$18*$BB88)+1-$BC$18))</f>
        <v>#REF!</v>
      </c>
      <c r="BH88" s="14" t="e">
        <f ca="1">IF(BC88=270,$BC$19*EXP($BD$19*$BB88)+1-$BC$19,IF(BC88=90,$BC$17+(1-$BC$17)/(1+$BB88^2)^$BD$17,$BC$18*EXP($BD$18*$BB88)+1-$BC$18))</f>
        <v>#REF!</v>
      </c>
      <c r="BI88" s="14" t="e">
        <f ca="1">BG88+1/2*(BH88-BG88)*(1-COS(2*($BA88-$BC88)*$BD$8))</f>
        <v>#REF!</v>
      </c>
      <c r="BJ88" s="14" t="e">
        <f ca="1">IF(OR(ISNUMBER(I88),ISNUMBER(J88)),MAX(BF88+1/2*(BI88-BF88)*(1-COS(2*$AZ88*$BD$8)),IF(SIN(RADIANS(D88))&lt;&gt;0,1-$I88/$G88/ABS(SIN(RADIANS(D88))),0)),IF(ISNUMBER(A88),1,#N/A))</f>
        <v>#N/A</v>
      </c>
      <c r="BK88" s="14"/>
      <c r="BL88" s="14" t="e">
        <f ca="1">S88/(0.5*F88+T88)</f>
        <v>#REF!</v>
      </c>
      <c r="BM88" s="14" t="e">
        <f ca="1">INT(MOD(BA88,360)/90)*90</f>
        <v>#REF!</v>
      </c>
      <c r="BN88" s="14" t="e">
        <f ca="1">IF(BM88=0,$BM$13*EXP($BN$13*$BL88)+1-$BM$13,IF(BM88=180,$BM$11*EXP($BN$11*$BL88)+1-$BM$11,$BM$12*EXP($BN$12*$BL88)+1-$BM$12))</f>
        <v>#REF!</v>
      </c>
      <c r="BO88" s="14" t="e">
        <f ca="1">IF(BM88=270,$BM$13*EXP($BN$13*$BL88)+1-$BM$13,IF(BM88=90,$BM$11*EXP($BN$11*$BL88)+1-$BM$11,$BM$12*EXP($BN$12*$BL88)+1-$BM$12))</f>
        <v>#REF!</v>
      </c>
      <c r="BP88" s="14" t="e">
        <f ca="1">BN88+1/2*(BO88-BN88)*(1-COS(2*($C88-$BM88)*$BN$8))</f>
        <v>#REF!</v>
      </c>
      <c r="BQ88" s="14" t="e">
        <f ca="1">IF(BM88=0,$BM$19*EXP($BN$19*$BL88)+1-$BM$19,IF(BM88=180,$BM$17*EXP($BN$17*$BL88)+1-$BM$17,$BM$18*EXP($BN$18*$BL88)+1-$BM$18))</f>
        <v>#REF!</v>
      </c>
      <c r="BR88" s="14" t="e">
        <f ca="1">IF(BM88=270,$BM$19*EXP($BN$19*$BL88)+1-$BM$19,IF(BM88=90,$BM$17*EXP($BN$17*$BL88)+1-$BM$17,$BM$18*EXP($BN$18*$BL88)+1-$BM$18))</f>
        <v>#REF!</v>
      </c>
      <c r="BS88" s="14" t="e">
        <f ca="1">BQ88+1/2*(BR88-BQ88)*(1-COS(2*($C88-$BM88)*$BN$8))</f>
        <v>#REF!</v>
      </c>
      <c r="BT88" s="14" t="e">
        <f ca="1">BP88+1/2*(BS88-BP88)*(1-COS(2*$AZ88*$BN$8))</f>
        <v>#REF!</v>
      </c>
      <c r="BU88" s="14"/>
      <c r="BV88" s="14" t="e">
        <f ca="1">X88/(0.5*G88+Y88)</f>
        <v>#REF!</v>
      </c>
      <c r="BW88" s="14" t="e">
        <f ca="1">INT(MOD(BA88,360)/90)*90</f>
        <v>#REF!</v>
      </c>
      <c r="BX88" s="14" t="e">
        <f ca="1">IF(BW88=0,$BW$13*EXP($BX$13*$BV88)+1-$BW$13,IF(BW88=180,$BW$11*EXP($BX$11*$BV88)+1-$BW$11,$BW$12*EXP($BX$12*$BV88)+1-$BW$12))</f>
        <v>#REF!</v>
      </c>
      <c r="BY88" s="14" t="e">
        <f ca="1">IF(BW88=270,$BW$13*EXP($BX$13*$BV88)+1-$BW$13,IF(BW88=90,$BW$11*EXP($BX$11*$BV88)+1-$BW$11,$BW$12*EXP($BX$12*$BV88)+1-$BW$12))</f>
        <v>#REF!</v>
      </c>
      <c r="BZ88" s="14" t="e">
        <f ca="1">BX88+1/2*(BY88-BX88)*(1-COS(2*($BA88-$BW88)*$BX$8))</f>
        <v>#REF!</v>
      </c>
      <c r="CA88" s="14" t="e">
        <f ca="1">MIN(1,IF(BW88=0,$BW$19*EXP($BX$19*$BV88)+1-$BW$19,IF(BW88=180,$BW$17*EXP($BX$17*$BV88)+1-$BW$17,$BW$18*EXP($BX$18*$BV88)+1-$BW$18)))</f>
        <v>#REF!</v>
      </c>
      <c r="CB88" s="14" t="e">
        <f ca="1">IF(BW88=270,$BW$19*EXP($BX$19*$BV88)+1-$BW$19,IF(BW88=90,$BW$17*EXP($BX$17*$BV88)+1-$BW$17,$BW$18*EXP($BX$18*$BV88)+1-$BW$18))</f>
        <v>#REF!</v>
      </c>
      <c r="CC88" s="14" t="e">
        <f ca="1">CA88+1/2*(CB88-CA88)*(1-COS(2*($BA88-$BW88)*$BX$8))</f>
        <v>#REF!</v>
      </c>
      <c r="CD88" s="14" t="e">
        <f ca="1">BZ88+1/2*(CC88-BZ88)*(1-COS(2*$AZ88*$BX$8))</f>
        <v>#REF!</v>
      </c>
      <c r="CI88" s="15" t="e">
        <f ca="1">D88</f>
        <v>#REF!</v>
      </c>
      <c r="CJ88" s="15" t="e">
        <f ca="1">C88</f>
        <v>#REF!</v>
      </c>
      <c r="CK88" s="14">
        <f>IF(AND(I88=0,J88=0),1,I88/J88)</f>
        <v>1</v>
      </c>
      <c r="CL88" s="14" t="e">
        <f ca="1">INT(MOD(CJ88,360)/90)*90</f>
        <v>#REF!</v>
      </c>
      <c r="CM88" s="14" t="e">
        <f ca="1">IF(CL88=0,$CL$13*EXP($CM$13*$CK88)+1-$CL$13,IF(CL88=180,$CL$11*EXP($CM$11*$CK88)+1-$CL$11,$CL$12*EXP($CM$12*$CK88)+1-$CL$12))</f>
        <v>#REF!</v>
      </c>
      <c r="CN88" s="14" t="e">
        <f ca="1">IF(CL88=270,$CL$13*EXP($CM$13*$CK88)+1-$CL$13,IF(CL88=90,$CL$11*EXP($CM$11*$CK88)+1-$CL$11,$CL$12*EXP($CM$12*$CK88)+1-$CL$12))</f>
        <v>#REF!</v>
      </c>
      <c r="CO88" s="14" t="e">
        <f ca="1">CM88+1/2*(CN88-CM88)*(1-COS(2*($CJ88-$CL88)*$CM$8))</f>
        <v>#REF!</v>
      </c>
      <c r="CP88" s="14" t="e">
        <f ca="1">IF(CL88=0,$CL$19*EXP($CM$19*$CK88)+1-$CL$19,IF(CL88=180,$CL$17*EXP($CM$17*$CK88)+1-$CL$17,$CL$18*EXP($CM$18*$CK88)+1-$CL$18))</f>
        <v>#REF!</v>
      </c>
      <c r="CQ88" s="14" t="e">
        <f ca="1">IF(CL88=270,$CL$19*EXP($CM$19*$CK88)+1-$CL$19,IF(CL88=90,$CL$17*EXP($CM$17*$CK88)+1-$CL$17,$CL$18*EXP($CM$18*$CK88)+1-$CL$18))</f>
        <v>#REF!</v>
      </c>
      <c r="CR88" s="14" t="e">
        <f ca="1">CP88+1/2*(CQ88-CP88)*(1-COS(2*($CJ88-$CL88)*$CM$8))</f>
        <v>#REF!</v>
      </c>
      <c r="CS88" s="14" t="e">
        <f ca="1">IF(OR(ISNUMBER(I88),ISNUMBER(J88)),MAX(CO88+1/2*(CR88-CO88)*(1-COS(2*$CI88*$CM$8)),IF(SIN(RADIANS(D88))&lt;&gt;0,1-$I88/$G88/ABS(SIN(RADIANS(D88))),0)),IF(ISNUMBER(A88),1,#N/A))</f>
        <v>#N/A</v>
      </c>
      <c r="CT88" s="14"/>
      <c r="CU88" s="14" t="e">
        <f ca="1">S88/(0.5*F88+T88)</f>
        <v>#REF!</v>
      </c>
      <c r="CV88" s="14" t="e">
        <f ca="1">INT(MOD(BA88,360)/90)*90</f>
        <v>#REF!</v>
      </c>
      <c r="CW88" s="14" t="e">
        <f ca="1">IF(CV88=0,$CV$13*EXP($CW$13*$CU88)+1-$CV$13,IF(CV88=180,$CV$11*EXP($CW$11*$CU88)+1-$CV$11,$CV$12*EXP($CW$12*$CU88)+1-$CV$12))</f>
        <v>#REF!</v>
      </c>
      <c r="CX88" s="14" t="e">
        <f ca="1">IF(CV88=270,$CV$13*EXP($CW$13*$CU88)+1-$CV$13,IF(CV88=90,$CV$11*EXP($CW$11*$CU88)+1-$CV$11,$CV$12*EXP($CW$12*$CU88)+1-$CV$12))</f>
        <v>#REF!</v>
      </c>
      <c r="CY88" s="14" t="e">
        <f ca="1">CW88+1/2*(CX88-CW88)*(1-COS(2*($CJ88-$CV88)*$CW$8))</f>
        <v>#REF!</v>
      </c>
      <c r="CZ88" s="14" t="e">
        <f ca="1">IF(CV88=0,$CV$19*EXP($CW$19*$CU88)+1-$CV$19,IF(CV88=180,$CV$17*EXP($CW$17*$CU88)+1-$CV$17,$CV$18*EXP($CW$18*$CU88)+1-$CV$18))</f>
        <v>#REF!</v>
      </c>
      <c r="DA88" s="14" t="e">
        <f ca="1">IF(CV88=270,$CV$19*EXP($CW$19*$CU88)+1-$CV$19,IF(CV88=90,$CV$17*EXP($CW$17*$CU88)+1-$CV$17,$CV$18*EXP($CW$18*$CU88)+1-$CV$18))</f>
        <v>#REF!</v>
      </c>
      <c r="DB88" s="14" t="e">
        <f ca="1">CZ88+1/2*(DA88-CZ88)*(1-COS(2*($CJ88-$CV88)*$CW$8))</f>
        <v>#REF!</v>
      </c>
      <c r="DC88" s="14" t="e">
        <f ca="1">IF(OR(ISNUMBER(S88),ISNUMBER(T88)),CY88+1/2*(DB88-CY88)*(1-COS(2*CI88*$CW$8)),IF(ISNUMBER(A88),1,#N/A))</f>
        <v>#N/A</v>
      </c>
      <c r="DD88" s="14"/>
      <c r="DE88" s="14" t="e">
        <f ca="1">X88/(0.5*G88+Y88)</f>
        <v>#REF!</v>
      </c>
      <c r="DF88" s="14" t="e">
        <f ca="1">INT(MOD(CJ88,360)/90)*90</f>
        <v>#REF!</v>
      </c>
      <c r="DG88" s="14" t="e">
        <f ca="1">IF(DF88=0,$DF$13*EXP($DG$13*$DE88)+1-$DF$13,IF(DF88=180,$DF$11*EXP($DG$11*$DE88)+1-$DF$11,$DF$12*EXP($DG$12*$DE88)+1-$DF$12))</f>
        <v>#REF!</v>
      </c>
      <c r="DH88" s="14" t="e">
        <f ca="1">IF(DF88=270,$DF$13*EXP($DG$13*$DE88)+1-$DF$13,IF(DF88=90,$DF$11*EXP($DG$11*$DE88)+1-$DF$11,$DF$12*EXP($DG$12*$DE88)+1-$DF$12))</f>
        <v>#REF!</v>
      </c>
      <c r="DI88" s="14" t="e">
        <f ca="1">DG88+1/2*(DH88-DG88)*(1-COS(2*($CJ88-$DF88)*$DG$8))</f>
        <v>#REF!</v>
      </c>
      <c r="DJ88" s="14" t="e">
        <f ca="1">MIN(1,IF(DF88=0,$DF$19+(1-$DF$19)/(1+$DE88^2)^$DG$19,IF(DF88=180,$DF$17+(1-$DF$17)/(1+$DE88^2)^$DG$17,$DF$18+(1-$DF$18)/(1+$DE88^2)^$DG$18)))</f>
        <v>#REF!</v>
      </c>
      <c r="DK88" s="14" t="e">
        <f ca="1">IF(DF88=270,$DF$19+(1-$DF$19)/(1+$DE88^2)^$DG$19,IF(DF88=90,$DF$17+(1-$DF$17)/(1+$DE88^2)^$DG$17,$DF$18+(1-$DF$18)/(1+$DE88^2)^$DG$18))</f>
        <v>#REF!</v>
      </c>
      <c r="DL88" s="14" t="e">
        <f ca="1">DJ88+1/2*(DK88-DJ88)*(1-COS(2*($CJ88-$DF88)*$DG$8))</f>
        <v>#REF!</v>
      </c>
      <c r="DM88" s="14" t="e">
        <f ca="1">IF(OR(ISNUMBER(X88),ISNUMBER(Y88)),DI88+1/2*(DL88-DI88)*(1-COS(2*$CI88*$DG$8)),IF(ISNUMBER(A88),1,#N/A))</f>
        <v>#N/A</v>
      </c>
    </row>
    <row r="89" spans="1:117" s="1" customFormat="1">
      <c r="A89" s="33" t="e">
        <f ca="1">INDIRECT("Shading!"&amp;$DZ$24&amp;$EA$24+ROW(A89)-23)</f>
        <v>#REF!</v>
      </c>
      <c r="B89" s="34" t="e">
        <f ca="1">INDIRECT("Shading!"&amp;$DZ$25&amp;$EA$25+ROW(B89)-23)</f>
        <v>#REF!</v>
      </c>
      <c r="C89" s="33" t="e">
        <f ca="1">INDIRECT("Shading!"&amp;$DZ$26&amp;$EA$26+ROW(C89)-23)</f>
        <v>#REF!</v>
      </c>
      <c r="D89" s="33" t="e">
        <f ca="1">INDIRECT("Shading!"&amp;$DZ$27&amp;$EA$27+ROW(D89)-23)</f>
        <v>#REF!</v>
      </c>
      <c r="E89" s="32" t="e">
        <f ca="1">INDIRECT("Shading!"&amp;$DZ$28&amp;$EA$28+ROW(E89)-23)</f>
        <v>#REF!</v>
      </c>
      <c r="F89" s="31" t="e">
        <f ca="1">INDIRECT("Shading!"&amp;$DZ$29&amp;$EA$29+ROW(F89)-23)</f>
        <v>#REF!</v>
      </c>
      <c r="G89" s="31" t="e">
        <f ca="1">INDIRECT("Shading!"&amp;$DZ$30&amp;$EA$30+ROW(G89)-23)</f>
        <v>#REF!</v>
      </c>
      <c r="H89" s="30" t="e">
        <f ca="1">INDIRECT("Shading!"&amp;$DZ$31&amp;$EA$31+ROW(H89)-23)</f>
        <v>#REF!</v>
      </c>
      <c r="I89" s="23"/>
      <c r="J89" s="23"/>
      <c r="K89" s="24"/>
      <c r="L89" s="19"/>
      <c r="M89" s="19"/>
      <c r="N89" s="25">
        <f ca="1">IF(AND(ISNUMBER(I89),ISNUMBER(J89),ISNUMBER(K89),ISNUMBER(L89),ISNUMBER(INDIRECT("Shading!"&amp;$DZ$33&amp;$EA$33+ROW(N89)-23))),INDIRECT("Shading!"&amp;$DZ$33&amp;$EA$33+ROW(N89)-23),1)</f>
        <v>1</v>
      </c>
      <c r="O89" s="25">
        <f ca="1">IF(AND(ISNUMBER(I89),ISNUMBER(J89),ISNUMBER(K89),ISNUMBER(L89),ISNUMBER(INDIRECT("Shading!"&amp;$DZ$34&amp;$EA$34+ROW(N89)-23))),INDIRECT("Shading!"&amp;$DZ$34&amp;$EA$34+ROW(O89)-23),1)</f>
        <v>1</v>
      </c>
      <c r="P89" s="18">
        <f ca="1">IF(AND(ISNUMBER(I89),ISNUMBER(J89),ISNUMBER(K89),ISNUMBER(L89),ISNUMBER(N89)),1-(N89-BJ89)*(K89/IF(OR(E89="East",E89="West"),45,90)*(1-L89)/N89),1)</f>
        <v>1</v>
      </c>
      <c r="Q89" s="17">
        <f ca="1">IF(AND(ISNUMBER(I89),ISNUMBER(J89),ISNUMBER(K89),ISNUMBER(M89),ISNUMBER(O89)),1-(O89-CS89)*(K89/IF(OR(E89="East",E89="West"),45,90)*(1-M89)/O89),1)</f>
        <v>1</v>
      </c>
      <c r="R89" s="32" t="str">
        <f ca="1">IF(OR(P89&gt;1,Q89&gt;1),"Horizon shading ","")</f>
        <v/>
      </c>
      <c r="S89" s="29"/>
      <c r="T89" s="28"/>
      <c r="U89" s="39">
        <f>IF(AND(ISNUMBER(S89),ISNUMBER(T89)),1-0.5*(1-BT89),1)</f>
        <v>1</v>
      </c>
      <c r="V89" s="38">
        <f>IF(AND(ISNUMBER(S89),ISNUMBER(T89)),1-0.5*(1-DC89),1)</f>
        <v>1</v>
      </c>
      <c r="W89" s="215" t="str">
        <f>IF(OR(U89&gt;1,V89&gt;1),"Reveal shading ","")</f>
        <v/>
      </c>
      <c r="X89" s="23"/>
      <c r="Y89" s="23"/>
      <c r="Z89" s="19"/>
      <c r="AA89" s="19"/>
      <c r="AB89" s="25">
        <f ca="1">IF(AND(ISNUMBER(X89),ISNUMBER(Y89),ISNUMBER(Z89),ISNUMBER(INDIRECT("Shading!"&amp;$DZ$35&amp;$EA$35+ROW(N89)-23))),INDIRECT("Shading!"&amp;$DZ$35&amp;$EA$35+ROW(N89)-23),1)</f>
        <v>1</v>
      </c>
      <c r="AC89" s="25">
        <f ca="1">IF(AND(ISNUMBER(X89),ISNUMBER(Y89),ISNUMBER(AA89),ISNUMBER(INDIRECT("Shading!"&amp;$DZ$36&amp;$EA$36+ROW(N89)-23))),INDIRECT("Shading!"&amp;$DZ$36&amp;$EA$36+ROW(O89)-23),1)</f>
        <v>1</v>
      </c>
      <c r="AD89" s="18">
        <f ca="1">IF(AND(ISNUMBER(X89),ISNUMBER(Y89),ISNUMBER(Z89),ISNUMBER(AB89)),1-(AB89-CD89)/AB89*(1-Z89),1)</f>
        <v>1</v>
      </c>
      <c r="AE89" s="17">
        <f ca="1">IF(AND(ISNUMBER(X89),ISNUMBER(Y89),ISNUMBER(AA89),ISNUMBER(AC89)),1-(AC89-DM89)/AC89*(1-AA89),1)</f>
        <v>1</v>
      </c>
      <c r="AF89" s="215" t="str">
        <f ca="1">IF(OR(AD89&gt;1,AE89&gt;1),"Overhang shading ","")</f>
        <v/>
      </c>
      <c r="AG89" s="24"/>
      <c r="AH89" s="24"/>
      <c r="AI89" s="23"/>
      <c r="AJ89" s="37">
        <f>IF(AND(ISNUMBER($AI$19),ISNUMBER(AG89)),$F89*$AI$19/1000*$AG89,0)</f>
        <v>0</v>
      </c>
      <c r="AK89" s="36">
        <f>IF(AND(ISNUMBER($AI$19),ISNUMBER(AH89)),IF(ISNUMBER($AI89),$AI89,$G89)*$AI$19/1000*$AH89,0)</f>
        <v>0</v>
      </c>
      <c r="AL89" s="35">
        <f>IF(OR(AJ89&gt;0,AK89&gt;0),1-(AJ89+AK89)/H89*$AI$18,1)</f>
        <v>1</v>
      </c>
      <c r="AM89" s="215" t="str">
        <f>IF(AL89&gt;1,"Glazing bars/juliet balcony shading ","")</f>
        <v/>
      </c>
      <c r="AN89" s="19"/>
      <c r="AO89" s="19"/>
      <c r="AP89" s="18" t="str">
        <f ca="1">IF(OR(P89*U89*AD89*AL89*IF(ISNUMBER(AN89),AN89,1)&gt;=1,P89*U89*AD89*AL89*IF(ISNUMBER(AN89),AN89,1)=0),"",P89*U89*AD89*AL89*IF(ISNUMBER(AN89),AN89,1))</f>
        <v/>
      </c>
      <c r="AQ89" s="17" t="str">
        <f ca="1">IF(OR(Q89*V89*AE89*AL89*IF(ISNUMBER(AO89),AO89,1)&gt;=1,Q89*V89*AE89*AL89*IF(ISNUMBER(AO89),AO89,1)=0),"",Q89*V89*AE89*AL89*IF(ISNUMBER(AO89),AO89,1))</f>
        <v/>
      </c>
      <c r="AR89" s="16" t="str">
        <f ca="1">'Additional Shading 424'!$AP89</f>
        <v/>
      </c>
      <c r="AS89" s="16" t="str">
        <f ca="1">'Additional Shading 424'!$AQ89</f>
        <v/>
      </c>
      <c r="AZ89" s="15" t="e">
        <f ca="1">D89</f>
        <v>#REF!</v>
      </c>
      <c r="BA89" s="15" t="e">
        <f ca="1">C89</f>
        <v>#REF!</v>
      </c>
      <c r="BB89" s="14">
        <f>IF(AND(I89=0,J89=0),1,I89/J89)</f>
        <v>1</v>
      </c>
      <c r="BC89" s="14" t="e">
        <f ca="1">INT(MOD(BA89,360)/90)*90</f>
        <v>#REF!</v>
      </c>
      <c r="BD89" s="14" t="e">
        <f ca="1">IF(BC89=0,$BC$13+(1-$BC$13)/(1+$BB89^2)^$BD$13,IF(BC89=180,$BC$11+(1-$BC$11)/(1+$BB89^2)^$BD$11,$BC$12+(1-$BC$12)/(1+$BB89^2)^$BD$12))</f>
        <v>#REF!</v>
      </c>
      <c r="BE89" s="14" t="e">
        <f ca="1">IF(BC89=270,$BC$13+(1-$BC$13)/(1+$BB89^2)^$BD$13,IF(BC89=90,$BC$11+(1-$BC$11)/(1+$BB89^2)^$BD$11,$BC$12+(1-$BC$12)/(1+$BB89^2)^$BD$12))</f>
        <v>#REF!</v>
      </c>
      <c r="BF89" s="14" t="e">
        <f ca="1">BD89+1/2*(BE89-BD89)*(1-COS(2*($BA89-$BC89)*$BD$8))</f>
        <v>#REF!</v>
      </c>
      <c r="BG89" s="14" t="e">
        <f ca="1">IF(BC89=0,$BC$19*EXP($BD$19*$BB89)+1-$BC$19,IF(BC89=180,$BC$17+(1-$BC$17)/(1+$BB89^2)^$BD$17,$BC$18*EXP($BD$18*$BB89)+1-$BC$18))</f>
        <v>#REF!</v>
      </c>
      <c r="BH89" s="14" t="e">
        <f ca="1">IF(BC89=270,$BC$19*EXP($BD$19*$BB89)+1-$BC$19,IF(BC89=90,$BC$17+(1-$BC$17)/(1+$BB89^2)^$BD$17,$BC$18*EXP($BD$18*$BB89)+1-$BC$18))</f>
        <v>#REF!</v>
      </c>
      <c r="BI89" s="14" t="e">
        <f ca="1">BG89+1/2*(BH89-BG89)*(1-COS(2*($BA89-$BC89)*$BD$8))</f>
        <v>#REF!</v>
      </c>
      <c r="BJ89" s="14" t="e">
        <f ca="1">IF(OR(ISNUMBER(I89),ISNUMBER(J89)),MAX(BF89+1/2*(BI89-BF89)*(1-COS(2*$AZ89*$BD$8)),IF(SIN(RADIANS(D89))&lt;&gt;0,1-$I89/$G89/ABS(SIN(RADIANS(D89))),0)),IF(ISNUMBER(A89),1,#N/A))</f>
        <v>#N/A</v>
      </c>
      <c r="BK89" s="14"/>
      <c r="BL89" s="14" t="e">
        <f ca="1">S89/(0.5*F89+T89)</f>
        <v>#REF!</v>
      </c>
      <c r="BM89" s="14" t="e">
        <f ca="1">INT(MOD(BA89,360)/90)*90</f>
        <v>#REF!</v>
      </c>
      <c r="BN89" s="14" t="e">
        <f ca="1">IF(BM89=0,$BM$13*EXP($BN$13*$BL89)+1-$BM$13,IF(BM89=180,$BM$11*EXP($BN$11*$BL89)+1-$BM$11,$BM$12*EXP($BN$12*$BL89)+1-$BM$12))</f>
        <v>#REF!</v>
      </c>
      <c r="BO89" s="14" t="e">
        <f ca="1">IF(BM89=270,$BM$13*EXP($BN$13*$BL89)+1-$BM$13,IF(BM89=90,$BM$11*EXP($BN$11*$BL89)+1-$BM$11,$BM$12*EXP($BN$12*$BL89)+1-$BM$12))</f>
        <v>#REF!</v>
      </c>
      <c r="BP89" s="14" t="e">
        <f ca="1">BN89+1/2*(BO89-BN89)*(1-COS(2*($C89-$BM89)*$BN$8))</f>
        <v>#REF!</v>
      </c>
      <c r="BQ89" s="14" t="e">
        <f ca="1">IF(BM89=0,$BM$19*EXP($BN$19*$BL89)+1-$BM$19,IF(BM89=180,$BM$17*EXP($BN$17*$BL89)+1-$BM$17,$BM$18*EXP($BN$18*$BL89)+1-$BM$18))</f>
        <v>#REF!</v>
      </c>
      <c r="BR89" s="14" t="e">
        <f ca="1">IF(BM89=270,$BM$19*EXP($BN$19*$BL89)+1-$BM$19,IF(BM89=90,$BM$17*EXP($BN$17*$BL89)+1-$BM$17,$BM$18*EXP($BN$18*$BL89)+1-$BM$18))</f>
        <v>#REF!</v>
      </c>
      <c r="BS89" s="14" t="e">
        <f ca="1">BQ89+1/2*(BR89-BQ89)*(1-COS(2*($C89-$BM89)*$BN$8))</f>
        <v>#REF!</v>
      </c>
      <c r="BT89" s="14" t="e">
        <f ca="1">BP89+1/2*(BS89-BP89)*(1-COS(2*$AZ89*$BN$8))</f>
        <v>#REF!</v>
      </c>
      <c r="BU89" s="14"/>
      <c r="BV89" s="14" t="e">
        <f ca="1">X89/(0.5*G89+Y89)</f>
        <v>#REF!</v>
      </c>
      <c r="BW89" s="14" t="e">
        <f ca="1">INT(MOD(BA89,360)/90)*90</f>
        <v>#REF!</v>
      </c>
      <c r="BX89" s="14" t="e">
        <f ca="1">IF(BW89=0,$BW$13*EXP($BX$13*$BV89)+1-$BW$13,IF(BW89=180,$BW$11*EXP($BX$11*$BV89)+1-$BW$11,$BW$12*EXP($BX$12*$BV89)+1-$BW$12))</f>
        <v>#REF!</v>
      </c>
      <c r="BY89" s="14" t="e">
        <f ca="1">IF(BW89=270,$BW$13*EXP($BX$13*$BV89)+1-$BW$13,IF(BW89=90,$BW$11*EXP($BX$11*$BV89)+1-$BW$11,$BW$12*EXP($BX$12*$BV89)+1-$BW$12))</f>
        <v>#REF!</v>
      </c>
      <c r="BZ89" s="14" t="e">
        <f ca="1">BX89+1/2*(BY89-BX89)*(1-COS(2*($BA89-$BW89)*$BX$8))</f>
        <v>#REF!</v>
      </c>
      <c r="CA89" s="14" t="e">
        <f ca="1">MIN(1,IF(BW89=0,$BW$19*EXP($BX$19*$BV89)+1-$BW$19,IF(BW89=180,$BW$17*EXP($BX$17*$BV89)+1-$BW$17,$BW$18*EXP($BX$18*$BV89)+1-$BW$18)))</f>
        <v>#REF!</v>
      </c>
      <c r="CB89" s="14" t="e">
        <f ca="1">IF(BW89=270,$BW$19*EXP($BX$19*$BV89)+1-$BW$19,IF(BW89=90,$BW$17*EXP($BX$17*$BV89)+1-$BW$17,$BW$18*EXP($BX$18*$BV89)+1-$BW$18))</f>
        <v>#REF!</v>
      </c>
      <c r="CC89" s="14" t="e">
        <f ca="1">CA89+1/2*(CB89-CA89)*(1-COS(2*($BA89-$BW89)*$BX$8))</f>
        <v>#REF!</v>
      </c>
      <c r="CD89" s="14" t="e">
        <f ca="1">BZ89+1/2*(CC89-BZ89)*(1-COS(2*$AZ89*$BX$8))</f>
        <v>#REF!</v>
      </c>
      <c r="CI89" s="15" t="e">
        <f ca="1">D89</f>
        <v>#REF!</v>
      </c>
      <c r="CJ89" s="15" t="e">
        <f ca="1">C89</f>
        <v>#REF!</v>
      </c>
      <c r="CK89" s="14">
        <f>IF(AND(I89=0,J89=0),1,I89/J89)</f>
        <v>1</v>
      </c>
      <c r="CL89" s="14" t="e">
        <f ca="1">INT(MOD(CJ89,360)/90)*90</f>
        <v>#REF!</v>
      </c>
      <c r="CM89" s="14" t="e">
        <f ca="1">IF(CL89=0,$CL$13*EXP($CM$13*$CK89)+1-$CL$13,IF(CL89=180,$CL$11*EXP($CM$11*$CK89)+1-$CL$11,$CL$12*EXP($CM$12*$CK89)+1-$CL$12))</f>
        <v>#REF!</v>
      </c>
      <c r="CN89" s="14" t="e">
        <f ca="1">IF(CL89=270,$CL$13*EXP($CM$13*$CK89)+1-$CL$13,IF(CL89=90,$CL$11*EXP($CM$11*$CK89)+1-$CL$11,$CL$12*EXP($CM$12*$CK89)+1-$CL$12))</f>
        <v>#REF!</v>
      </c>
      <c r="CO89" s="14" t="e">
        <f ca="1">CM89+1/2*(CN89-CM89)*(1-COS(2*($CJ89-$CL89)*$CM$8))</f>
        <v>#REF!</v>
      </c>
      <c r="CP89" s="14" t="e">
        <f ca="1">IF(CL89=0,$CL$19*EXP($CM$19*$CK89)+1-$CL$19,IF(CL89=180,$CL$17*EXP($CM$17*$CK89)+1-$CL$17,$CL$18*EXP($CM$18*$CK89)+1-$CL$18))</f>
        <v>#REF!</v>
      </c>
      <c r="CQ89" s="14" t="e">
        <f ca="1">IF(CL89=270,$CL$19*EXP($CM$19*$CK89)+1-$CL$19,IF(CL89=90,$CL$17*EXP($CM$17*$CK89)+1-$CL$17,$CL$18*EXP($CM$18*$CK89)+1-$CL$18))</f>
        <v>#REF!</v>
      </c>
      <c r="CR89" s="14" t="e">
        <f ca="1">CP89+1/2*(CQ89-CP89)*(1-COS(2*($CJ89-$CL89)*$CM$8))</f>
        <v>#REF!</v>
      </c>
      <c r="CS89" s="14" t="e">
        <f ca="1">IF(OR(ISNUMBER(I89),ISNUMBER(J89)),MAX(CO89+1/2*(CR89-CO89)*(1-COS(2*$CI89*$CM$8)),IF(SIN(RADIANS(D89))&lt;&gt;0,1-$I89/$G89/ABS(SIN(RADIANS(D89))),0)),IF(ISNUMBER(A89),1,#N/A))</f>
        <v>#N/A</v>
      </c>
      <c r="CT89" s="14"/>
      <c r="CU89" s="14" t="e">
        <f ca="1">S89/(0.5*F89+T89)</f>
        <v>#REF!</v>
      </c>
      <c r="CV89" s="14" t="e">
        <f ca="1">INT(MOD(BA89,360)/90)*90</f>
        <v>#REF!</v>
      </c>
      <c r="CW89" s="14" t="e">
        <f ca="1">IF(CV89=0,$CV$13*EXP($CW$13*$CU89)+1-$CV$13,IF(CV89=180,$CV$11*EXP($CW$11*$CU89)+1-$CV$11,$CV$12*EXP($CW$12*$CU89)+1-$CV$12))</f>
        <v>#REF!</v>
      </c>
      <c r="CX89" s="14" t="e">
        <f ca="1">IF(CV89=270,$CV$13*EXP($CW$13*$CU89)+1-$CV$13,IF(CV89=90,$CV$11*EXP($CW$11*$CU89)+1-$CV$11,$CV$12*EXP($CW$12*$CU89)+1-$CV$12))</f>
        <v>#REF!</v>
      </c>
      <c r="CY89" s="14" t="e">
        <f ca="1">CW89+1/2*(CX89-CW89)*(1-COS(2*($CJ89-$CV89)*$CW$8))</f>
        <v>#REF!</v>
      </c>
      <c r="CZ89" s="14" t="e">
        <f ca="1">IF(CV89=0,$CV$19*EXP($CW$19*$CU89)+1-$CV$19,IF(CV89=180,$CV$17*EXP($CW$17*$CU89)+1-$CV$17,$CV$18*EXP($CW$18*$CU89)+1-$CV$18))</f>
        <v>#REF!</v>
      </c>
      <c r="DA89" s="14" t="e">
        <f ca="1">IF(CV89=270,$CV$19*EXP($CW$19*$CU89)+1-$CV$19,IF(CV89=90,$CV$17*EXP($CW$17*$CU89)+1-$CV$17,$CV$18*EXP($CW$18*$CU89)+1-$CV$18))</f>
        <v>#REF!</v>
      </c>
      <c r="DB89" s="14" t="e">
        <f ca="1">CZ89+1/2*(DA89-CZ89)*(1-COS(2*($CJ89-$CV89)*$CW$8))</f>
        <v>#REF!</v>
      </c>
      <c r="DC89" s="14" t="e">
        <f ca="1">IF(OR(ISNUMBER(S89),ISNUMBER(T89)),CY89+1/2*(DB89-CY89)*(1-COS(2*CI89*$CW$8)),IF(ISNUMBER(A89),1,#N/A))</f>
        <v>#N/A</v>
      </c>
      <c r="DD89" s="14"/>
      <c r="DE89" s="14" t="e">
        <f ca="1">X89/(0.5*G89+Y89)</f>
        <v>#REF!</v>
      </c>
      <c r="DF89" s="14" t="e">
        <f ca="1">INT(MOD(CJ89,360)/90)*90</f>
        <v>#REF!</v>
      </c>
      <c r="DG89" s="14" t="e">
        <f ca="1">IF(DF89=0,$DF$13*EXP($DG$13*$DE89)+1-$DF$13,IF(DF89=180,$DF$11*EXP($DG$11*$DE89)+1-$DF$11,$DF$12*EXP($DG$12*$DE89)+1-$DF$12))</f>
        <v>#REF!</v>
      </c>
      <c r="DH89" s="14" t="e">
        <f ca="1">IF(DF89=270,$DF$13*EXP($DG$13*$DE89)+1-$DF$13,IF(DF89=90,$DF$11*EXP($DG$11*$DE89)+1-$DF$11,$DF$12*EXP($DG$12*$DE89)+1-$DF$12))</f>
        <v>#REF!</v>
      </c>
      <c r="DI89" s="14" t="e">
        <f ca="1">DG89+1/2*(DH89-DG89)*(1-COS(2*($CJ89-$DF89)*$DG$8))</f>
        <v>#REF!</v>
      </c>
      <c r="DJ89" s="14" t="e">
        <f ca="1">MIN(1,IF(DF89=0,$DF$19+(1-$DF$19)/(1+$DE89^2)^$DG$19,IF(DF89=180,$DF$17+(1-$DF$17)/(1+$DE89^2)^$DG$17,$DF$18+(1-$DF$18)/(1+$DE89^2)^$DG$18)))</f>
        <v>#REF!</v>
      </c>
      <c r="DK89" s="14" t="e">
        <f ca="1">IF(DF89=270,$DF$19+(1-$DF$19)/(1+$DE89^2)^$DG$19,IF(DF89=90,$DF$17+(1-$DF$17)/(1+$DE89^2)^$DG$17,$DF$18+(1-$DF$18)/(1+$DE89^2)^$DG$18))</f>
        <v>#REF!</v>
      </c>
      <c r="DL89" s="14" t="e">
        <f ca="1">DJ89+1/2*(DK89-DJ89)*(1-COS(2*($CJ89-$DF89)*$DG$8))</f>
        <v>#REF!</v>
      </c>
      <c r="DM89" s="14" t="e">
        <f ca="1">IF(OR(ISNUMBER(X89),ISNUMBER(Y89)),DI89+1/2*(DL89-DI89)*(1-COS(2*$CI89*$DG$8)),IF(ISNUMBER(A89),1,#N/A))</f>
        <v>#N/A</v>
      </c>
    </row>
    <row r="90" spans="1:117" s="1" customFormat="1">
      <c r="A90" s="33" t="e">
        <f ca="1">INDIRECT("Shading!"&amp;$DZ$24&amp;$EA$24+ROW(A90)-23)</f>
        <v>#REF!</v>
      </c>
      <c r="B90" s="34" t="e">
        <f ca="1">INDIRECT("Shading!"&amp;$DZ$25&amp;$EA$25+ROW(B90)-23)</f>
        <v>#REF!</v>
      </c>
      <c r="C90" s="33" t="e">
        <f ca="1">INDIRECT("Shading!"&amp;$DZ$26&amp;$EA$26+ROW(C90)-23)</f>
        <v>#REF!</v>
      </c>
      <c r="D90" s="33" t="e">
        <f ca="1">INDIRECT("Shading!"&amp;$DZ$27&amp;$EA$27+ROW(D90)-23)</f>
        <v>#REF!</v>
      </c>
      <c r="E90" s="32" t="e">
        <f ca="1">INDIRECT("Shading!"&amp;$DZ$28&amp;$EA$28+ROW(E90)-23)</f>
        <v>#REF!</v>
      </c>
      <c r="F90" s="31" t="e">
        <f ca="1">INDIRECT("Shading!"&amp;$DZ$29&amp;$EA$29+ROW(F90)-23)</f>
        <v>#REF!</v>
      </c>
      <c r="G90" s="31" t="e">
        <f ca="1">INDIRECT("Shading!"&amp;$DZ$30&amp;$EA$30+ROW(G90)-23)</f>
        <v>#REF!</v>
      </c>
      <c r="H90" s="30" t="e">
        <f ca="1">INDIRECT("Shading!"&amp;$DZ$31&amp;$EA$31+ROW(H90)-23)</f>
        <v>#REF!</v>
      </c>
      <c r="I90" s="23"/>
      <c r="J90" s="23"/>
      <c r="K90" s="24"/>
      <c r="L90" s="19"/>
      <c r="M90" s="19"/>
      <c r="N90" s="25">
        <f ca="1">IF(AND(ISNUMBER(I90),ISNUMBER(J90),ISNUMBER(K90),ISNUMBER(L90),ISNUMBER(INDIRECT("Shading!"&amp;$DZ$33&amp;$EA$33+ROW(N90)-23))),INDIRECT("Shading!"&amp;$DZ$33&amp;$EA$33+ROW(N90)-23),1)</f>
        <v>1</v>
      </c>
      <c r="O90" s="25">
        <f ca="1">IF(AND(ISNUMBER(I90),ISNUMBER(J90),ISNUMBER(K90),ISNUMBER(L90),ISNUMBER(INDIRECT("Shading!"&amp;$DZ$34&amp;$EA$34+ROW(N90)-23))),INDIRECT("Shading!"&amp;$DZ$34&amp;$EA$34+ROW(O90)-23),1)</f>
        <v>1</v>
      </c>
      <c r="P90" s="18">
        <f ca="1">IF(AND(ISNUMBER(I90),ISNUMBER(J90),ISNUMBER(K90),ISNUMBER(L90),ISNUMBER(N90)),1-(N90-BJ90)*(K90/IF(OR(E90="East",E90="West"),45,90)*(1-L90)/N90),1)</f>
        <v>1</v>
      </c>
      <c r="Q90" s="17">
        <f ca="1">IF(AND(ISNUMBER(I90),ISNUMBER(J90),ISNUMBER(K90),ISNUMBER(M90),ISNUMBER(O90)),1-(O90-CS90)*(K90/IF(OR(E90="East",E90="West"),45,90)*(1-M90)/O90),1)</f>
        <v>1</v>
      </c>
      <c r="R90" s="32" t="str">
        <f ca="1">IF(OR(P90&gt;1,Q90&gt;1),"Horizon shading ","")</f>
        <v/>
      </c>
      <c r="S90" s="29"/>
      <c r="T90" s="28"/>
      <c r="U90" s="39">
        <f>IF(AND(ISNUMBER(S90),ISNUMBER(T90)),1-0.5*(1-BT90),1)</f>
        <v>1</v>
      </c>
      <c r="V90" s="38">
        <f>IF(AND(ISNUMBER(S90),ISNUMBER(T90)),1-0.5*(1-DC90),1)</f>
        <v>1</v>
      </c>
      <c r="W90" s="215" t="str">
        <f>IF(OR(U90&gt;1,V90&gt;1),"Reveal shading ","")</f>
        <v/>
      </c>
      <c r="X90" s="23"/>
      <c r="Y90" s="23"/>
      <c r="Z90" s="19"/>
      <c r="AA90" s="19"/>
      <c r="AB90" s="25">
        <f ca="1">IF(AND(ISNUMBER(X90),ISNUMBER(Y90),ISNUMBER(Z90),ISNUMBER(INDIRECT("Shading!"&amp;$DZ$35&amp;$EA$35+ROW(N90)-23))),INDIRECT("Shading!"&amp;$DZ$35&amp;$EA$35+ROW(N90)-23),1)</f>
        <v>1</v>
      </c>
      <c r="AC90" s="25">
        <f ca="1">IF(AND(ISNUMBER(X90),ISNUMBER(Y90),ISNUMBER(AA90),ISNUMBER(INDIRECT("Shading!"&amp;$DZ$36&amp;$EA$36+ROW(N90)-23))),INDIRECT("Shading!"&amp;$DZ$36&amp;$EA$36+ROW(O90)-23),1)</f>
        <v>1</v>
      </c>
      <c r="AD90" s="18">
        <f ca="1">IF(AND(ISNUMBER(X90),ISNUMBER(Y90),ISNUMBER(Z90),ISNUMBER(AB90)),1-(AB90-CD90)/AB90*(1-Z90),1)</f>
        <v>1</v>
      </c>
      <c r="AE90" s="17">
        <f ca="1">IF(AND(ISNUMBER(X90),ISNUMBER(Y90),ISNUMBER(AA90),ISNUMBER(AC90)),1-(AC90-DM90)/AC90*(1-AA90),1)</f>
        <v>1</v>
      </c>
      <c r="AF90" s="215" t="str">
        <f ca="1">IF(OR(AD90&gt;1,AE90&gt;1),"Overhang shading ","")</f>
        <v/>
      </c>
      <c r="AG90" s="24"/>
      <c r="AH90" s="24"/>
      <c r="AI90" s="23"/>
      <c r="AJ90" s="37">
        <f>IF(AND(ISNUMBER($AI$19),ISNUMBER(AG90)),$F90*$AI$19/1000*$AG90,0)</f>
        <v>0</v>
      </c>
      <c r="AK90" s="36">
        <f>IF(AND(ISNUMBER($AI$19),ISNUMBER(AH90)),IF(ISNUMBER($AI90),$AI90,$G90)*$AI$19/1000*$AH90,0)</f>
        <v>0</v>
      </c>
      <c r="AL90" s="35">
        <f>IF(OR(AJ90&gt;0,AK90&gt;0),1-(AJ90+AK90)/H90*$AI$18,1)</f>
        <v>1</v>
      </c>
      <c r="AM90" s="215" t="str">
        <f>IF(AL90&gt;1,"Glazing bars/juliet balcony shading ","")</f>
        <v/>
      </c>
      <c r="AN90" s="19"/>
      <c r="AO90" s="19"/>
      <c r="AP90" s="18" t="str">
        <f ca="1">IF(OR(P90*U90*AD90*AL90*IF(ISNUMBER(AN90),AN90,1)&gt;=1,P90*U90*AD90*AL90*IF(ISNUMBER(AN90),AN90,1)=0),"",P90*U90*AD90*AL90*IF(ISNUMBER(AN90),AN90,1))</f>
        <v/>
      </c>
      <c r="AQ90" s="17" t="str">
        <f ca="1">IF(OR(Q90*V90*AE90*AL90*IF(ISNUMBER(AO90),AO90,1)&gt;=1,Q90*V90*AE90*AL90*IF(ISNUMBER(AO90),AO90,1)=0),"",Q90*V90*AE90*AL90*IF(ISNUMBER(AO90),AO90,1))</f>
        <v/>
      </c>
      <c r="AR90" s="16" t="str">
        <f ca="1">'Additional Shading 424'!$AP90</f>
        <v/>
      </c>
      <c r="AS90" s="16" t="str">
        <f ca="1">'Additional Shading 424'!$AQ90</f>
        <v/>
      </c>
      <c r="AZ90" s="15" t="e">
        <f ca="1">D90</f>
        <v>#REF!</v>
      </c>
      <c r="BA90" s="15" t="e">
        <f ca="1">C90</f>
        <v>#REF!</v>
      </c>
      <c r="BB90" s="14">
        <f>IF(AND(I90=0,J90=0),1,I90/J90)</f>
        <v>1</v>
      </c>
      <c r="BC90" s="14" t="e">
        <f ca="1">INT(MOD(BA90,360)/90)*90</f>
        <v>#REF!</v>
      </c>
      <c r="BD90" s="14" t="e">
        <f ca="1">IF(BC90=0,$BC$13+(1-$BC$13)/(1+$BB90^2)^$BD$13,IF(BC90=180,$BC$11+(1-$BC$11)/(1+$BB90^2)^$BD$11,$BC$12+(1-$BC$12)/(1+$BB90^2)^$BD$12))</f>
        <v>#REF!</v>
      </c>
      <c r="BE90" s="14" t="e">
        <f ca="1">IF(BC90=270,$BC$13+(1-$BC$13)/(1+$BB90^2)^$BD$13,IF(BC90=90,$BC$11+(1-$BC$11)/(1+$BB90^2)^$BD$11,$BC$12+(1-$BC$12)/(1+$BB90^2)^$BD$12))</f>
        <v>#REF!</v>
      </c>
      <c r="BF90" s="14" t="e">
        <f ca="1">BD90+1/2*(BE90-BD90)*(1-COS(2*($BA90-$BC90)*$BD$8))</f>
        <v>#REF!</v>
      </c>
      <c r="BG90" s="14" t="e">
        <f ca="1">IF(BC90=0,$BC$19*EXP($BD$19*$BB90)+1-$BC$19,IF(BC90=180,$BC$17+(1-$BC$17)/(1+$BB90^2)^$BD$17,$BC$18*EXP($BD$18*$BB90)+1-$BC$18))</f>
        <v>#REF!</v>
      </c>
      <c r="BH90" s="14" t="e">
        <f ca="1">IF(BC90=270,$BC$19*EXP($BD$19*$BB90)+1-$BC$19,IF(BC90=90,$BC$17+(1-$BC$17)/(1+$BB90^2)^$BD$17,$BC$18*EXP($BD$18*$BB90)+1-$BC$18))</f>
        <v>#REF!</v>
      </c>
      <c r="BI90" s="14" t="e">
        <f ca="1">BG90+1/2*(BH90-BG90)*(1-COS(2*($BA90-$BC90)*$BD$8))</f>
        <v>#REF!</v>
      </c>
      <c r="BJ90" s="14" t="e">
        <f ca="1">IF(OR(ISNUMBER(I90),ISNUMBER(J90)),MAX(BF90+1/2*(BI90-BF90)*(1-COS(2*$AZ90*$BD$8)),IF(SIN(RADIANS(D90))&lt;&gt;0,1-$I90/$G90/ABS(SIN(RADIANS(D90))),0)),IF(ISNUMBER(A90),1,#N/A))</f>
        <v>#N/A</v>
      </c>
      <c r="BK90" s="14"/>
      <c r="BL90" s="14" t="e">
        <f ca="1">S90/(0.5*F90+T90)</f>
        <v>#REF!</v>
      </c>
      <c r="BM90" s="14" t="e">
        <f ca="1">INT(MOD(BA90,360)/90)*90</f>
        <v>#REF!</v>
      </c>
      <c r="BN90" s="14" t="e">
        <f ca="1">IF(BM90=0,$BM$13*EXP($BN$13*$BL90)+1-$BM$13,IF(BM90=180,$BM$11*EXP($BN$11*$BL90)+1-$BM$11,$BM$12*EXP($BN$12*$BL90)+1-$BM$12))</f>
        <v>#REF!</v>
      </c>
      <c r="BO90" s="14" t="e">
        <f ca="1">IF(BM90=270,$BM$13*EXP($BN$13*$BL90)+1-$BM$13,IF(BM90=90,$BM$11*EXP($BN$11*$BL90)+1-$BM$11,$BM$12*EXP($BN$12*$BL90)+1-$BM$12))</f>
        <v>#REF!</v>
      </c>
      <c r="BP90" s="14" t="e">
        <f ca="1">BN90+1/2*(BO90-BN90)*(1-COS(2*($C90-$BM90)*$BN$8))</f>
        <v>#REF!</v>
      </c>
      <c r="BQ90" s="14" t="e">
        <f ca="1">IF(BM90=0,$BM$19*EXP($BN$19*$BL90)+1-$BM$19,IF(BM90=180,$BM$17*EXP($BN$17*$BL90)+1-$BM$17,$BM$18*EXP($BN$18*$BL90)+1-$BM$18))</f>
        <v>#REF!</v>
      </c>
      <c r="BR90" s="14" t="e">
        <f ca="1">IF(BM90=270,$BM$19*EXP($BN$19*$BL90)+1-$BM$19,IF(BM90=90,$BM$17*EXP($BN$17*$BL90)+1-$BM$17,$BM$18*EXP($BN$18*$BL90)+1-$BM$18))</f>
        <v>#REF!</v>
      </c>
      <c r="BS90" s="14" t="e">
        <f ca="1">BQ90+1/2*(BR90-BQ90)*(1-COS(2*($C90-$BM90)*$BN$8))</f>
        <v>#REF!</v>
      </c>
      <c r="BT90" s="14" t="e">
        <f ca="1">BP90+1/2*(BS90-BP90)*(1-COS(2*$AZ90*$BN$8))</f>
        <v>#REF!</v>
      </c>
      <c r="BU90" s="14"/>
      <c r="BV90" s="14" t="e">
        <f ca="1">X90/(0.5*G90+Y90)</f>
        <v>#REF!</v>
      </c>
      <c r="BW90" s="14" t="e">
        <f ca="1">INT(MOD(BA90,360)/90)*90</f>
        <v>#REF!</v>
      </c>
      <c r="BX90" s="14" t="e">
        <f ca="1">IF(BW90=0,$BW$13*EXP($BX$13*$BV90)+1-$BW$13,IF(BW90=180,$BW$11*EXP($BX$11*$BV90)+1-$BW$11,$BW$12*EXP($BX$12*$BV90)+1-$BW$12))</f>
        <v>#REF!</v>
      </c>
      <c r="BY90" s="14" t="e">
        <f ca="1">IF(BW90=270,$BW$13*EXP($BX$13*$BV90)+1-$BW$13,IF(BW90=90,$BW$11*EXP($BX$11*$BV90)+1-$BW$11,$BW$12*EXP($BX$12*$BV90)+1-$BW$12))</f>
        <v>#REF!</v>
      </c>
      <c r="BZ90" s="14" t="e">
        <f ca="1">BX90+1/2*(BY90-BX90)*(1-COS(2*($BA90-$BW90)*$BX$8))</f>
        <v>#REF!</v>
      </c>
      <c r="CA90" s="14" t="e">
        <f ca="1">MIN(1,IF(BW90=0,$BW$19*EXP($BX$19*$BV90)+1-$BW$19,IF(BW90=180,$BW$17*EXP($BX$17*$BV90)+1-$BW$17,$BW$18*EXP($BX$18*$BV90)+1-$BW$18)))</f>
        <v>#REF!</v>
      </c>
      <c r="CB90" s="14" t="e">
        <f ca="1">IF(BW90=270,$BW$19*EXP($BX$19*$BV90)+1-$BW$19,IF(BW90=90,$BW$17*EXP($BX$17*$BV90)+1-$BW$17,$BW$18*EXP($BX$18*$BV90)+1-$BW$18))</f>
        <v>#REF!</v>
      </c>
      <c r="CC90" s="14" t="e">
        <f ca="1">CA90+1/2*(CB90-CA90)*(1-COS(2*($BA90-$BW90)*$BX$8))</f>
        <v>#REF!</v>
      </c>
      <c r="CD90" s="14" t="e">
        <f ca="1">BZ90+1/2*(CC90-BZ90)*(1-COS(2*$AZ90*$BX$8))</f>
        <v>#REF!</v>
      </c>
      <c r="CI90" s="15" t="e">
        <f ca="1">D90</f>
        <v>#REF!</v>
      </c>
      <c r="CJ90" s="15" t="e">
        <f ca="1">C90</f>
        <v>#REF!</v>
      </c>
      <c r="CK90" s="14">
        <f>IF(AND(I90=0,J90=0),1,I90/J90)</f>
        <v>1</v>
      </c>
      <c r="CL90" s="14" t="e">
        <f ca="1">INT(MOD(CJ90,360)/90)*90</f>
        <v>#REF!</v>
      </c>
      <c r="CM90" s="14" t="e">
        <f ca="1">IF(CL90=0,$CL$13*EXP($CM$13*$CK90)+1-$CL$13,IF(CL90=180,$CL$11*EXP($CM$11*$CK90)+1-$CL$11,$CL$12*EXP($CM$12*$CK90)+1-$CL$12))</f>
        <v>#REF!</v>
      </c>
      <c r="CN90" s="14" t="e">
        <f ca="1">IF(CL90=270,$CL$13*EXP($CM$13*$CK90)+1-$CL$13,IF(CL90=90,$CL$11*EXP($CM$11*$CK90)+1-$CL$11,$CL$12*EXP($CM$12*$CK90)+1-$CL$12))</f>
        <v>#REF!</v>
      </c>
      <c r="CO90" s="14" t="e">
        <f ca="1">CM90+1/2*(CN90-CM90)*(1-COS(2*($CJ90-$CL90)*$CM$8))</f>
        <v>#REF!</v>
      </c>
      <c r="CP90" s="14" t="e">
        <f ca="1">IF(CL90=0,$CL$19*EXP($CM$19*$CK90)+1-$CL$19,IF(CL90=180,$CL$17*EXP($CM$17*$CK90)+1-$CL$17,$CL$18*EXP($CM$18*$CK90)+1-$CL$18))</f>
        <v>#REF!</v>
      </c>
      <c r="CQ90" s="14" t="e">
        <f ca="1">IF(CL90=270,$CL$19*EXP($CM$19*$CK90)+1-$CL$19,IF(CL90=90,$CL$17*EXP($CM$17*$CK90)+1-$CL$17,$CL$18*EXP($CM$18*$CK90)+1-$CL$18))</f>
        <v>#REF!</v>
      </c>
      <c r="CR90" s="14" t="e">
        <f ca="1">CP90+1/2*(CQ90-CP90)*(1-COS(2*($CJ90-$CL90)*$CM$8))</f>
        <v>#REF!</v>
      </c>
      <c r="CS90" s="14" t="e">
        <f ca="1">IF(OR(ISNUMBER(I90),ISNUMBER(J90)),MAX(CO90+1/2*(CR90-CO90)*(1-COS(2*$CI90*$CM$8)),IF(SIN(RADIANS(D90))&lt;&gt;0,1-$I90/$G90/ABS(SIN(RADIANS(D90))),0)),IF(ISNUMBER(A90),1,#N/A))</f>
        <v>#N/A</v>
      </c>
      <c r="CT90" s="14"/>
      <c r="CU90" s="14" t="e">
        <f ca="1">S90/(0.5*F90+T90)</f>
        <v>#REF!</v>
      </c>
      <c r="CV90" s="14" t="e">
        <f ca="1">INT(MOD(BA90,360)/90)*90</f>
        <v>#REF!</v>
      </c>
      <c r="CW90" s="14" t="e">
        <f ca="1">IF(CV90=0,$CV$13*EXP($CW$13*$CU90)+1-$CV$13,IF(CV90=180,$CV$11*EXP($CW$11*$CU90)+1-$CV$11,$CV$12*EXP($CW$12*$CU90)+1-$CV$12))</f>
        <v>#REF!</v>
      </c>
      <c r="CX90" s="14" t="e">
        <f ca="1">IF(CV90=270,$CV$13*EXP($CW$13*$CU90)+1-$CV$13,IF(CV90=90,$CV$11*EXP($CW$11*$CU90)+1-$CV$11,$CV$12*EXP($CW$12*$CU90)+1-$CV$12))</f>
        <v>#REF!</v>
      </c>
      <c r="CY90" s="14" t="e">
        <f ca="1">CW90+1/2*(CX90-CW90)*(1-COS(2*($CJ90-$CV90)*$CW$8))</f>
        <v>#REF!</v>
      </c>
      <c r="CZ90" s="14" t="e">
        <f ca="1">IF(CV90=0,$CV$19*EXP($CW$19*$CU90)+1-$CV$19,IF(CV90=180,$CV$17*EXP($CW$17*$CU90)+1-$CV$17,$CV$18*EXP($CW$18*$CU90)+1-$CV$18))</f>
        <v>#REF!</v>
      </c>
      <c r="DA90" s="14" t="e">
        <f ca="1">IF(CV90=270,$CV$19*EXP($CW$19*$CU90)+1-$CV$19,IF(CV90=90,$CV$17*EXP($CW$17*$CU90)+1-$CV$17,$CV$18*EXP($CW$18*$CU90)+1-$CV$18))</f>
        <v>#REF!</v>
      </c>
      <c r="DB90" s="14" t="e">
        <f ca="1">CZ90+1/2*(DA90-CZ90)*(1-COS(2*($CJ90-$CV90)*$CW$8))</f>
        <v>#REF!</v>
      </c>
      <c r="DC90" s="14" t="e">
        <f ca="1">IF(OR(ISNUMBER(S90),ISNUMBER(T90)),CY90+1/2*(DB90-CY90)*(1-COS(2*CI90*$CW$8)),IF(ISNUMBER(A90),1,#N/A))</f>
        <v>#N/A</v>
      </c>
      <c r="DD90" s="14"/>
      <c r="DE90" s="14" t="e">
        <f ca="1">X90/(0.5*G90+Y90)</f>
        <v>#REF!</v>
      </c>
      <c r="DF90" s="14" t="e">
        <f ca="1">INT(MOD(CJ90,360)/90)*90</f>
        <v>#REF!</v>
      </c>
      <c r="DG90" s="14" t="e">
        <f ca="1">IF(DF90=0,$DF$13*EXP($DG$13*$DE90)+1-$DF$13,IF(DF90=180,$DF$11*EXP($DG$11*$DE90)+1-$DF$11,$DF$12*EXP($DG$12*$DE90)+1-$DF$12))</f>
        <v>#REF!</v>
      </c>
      <c r="DH90" s="14" t="e">
        <f ca="1">IF(DF90=270,$DF$13*EXP($DG$13*$DE90)+1-$DF$13,IF(DF90=90,$DF$11*EXP($DG$11*$DE90)+1-$DF$11,$DF$12*EXP($DG$12*$DE90)+1-$DF$12))</f>
        <v>#REF!</v>
      </c>
      <c r="DI90" s="14" t="e">
        <f ca="1">DG90+1/2*(DH90-DG90)*(1-COS(2*($CJ90-$DF90)*$DG$8))</f>
        <v>#REF!</v>
      </c>
      <c r="DJ90" s="14" t="e">
        <f ca="1">MIN(1,IF(DF90=0,$DF$19+(1-$DF$19)/(1+$DE90^2)^$DG$19,IF(DF90=180,$DF$17+(1-$DF$17)/(1+$DE90^2)^$DG$17,$DF$18+(1-$DF$18)/(1+$DE90^2)^$DG$18)))</f>
        <v>#REF!</v>
      </c>
      <c r="DK90" s="14" t="e">
        <f ca="1">IF(DF90=270,$DF$19+(1-$DF$19)/(1+$DE90^2)^$DG$19,IF(DF90=90,$DF$17+(1-$DF$17)/(1+$DE90^2)^$DG$17,$DF$18+(1-$DF$18)/(1+$DE90^2)^$DG$18))</f>
        <v>#REF!</v>
      </c>
      <c r="DL90" s="14" t="e">
        <f ca="1">DJ90+1/2*(DK90-DJ90)*(1-COS(2*($CJ90-$DF90)*$DG$8))</f>
        <v>#REF!</v>
      </c>
      <c r="DM90" s="14" t="e">
        <f ca="1">IF(OR(ISNUMBER(X90),ISNUMBER(Y90)),DI90+1/2*(DL90-DI90)*(1-COS(2*$CI90*$DG$8)),IF(ISNUMBER(A90),1,#N/A))</f>
        <v>#N/A</v>
      </c>
    </row>
    <row r="91" spans="1:117" s="1" customFormat="1">
      <c r="A91" s="33" t="e">
        <f ca="1">INDIRECT("Shading!"&amp;$DZ$24&amp;$EA$24+ROW(A91)-23)</f>
        <v>#REF!</v>
      </c>
      <c r="B91" s="34" t="e">
        <f ca="1">INDIRECT("Shading!"&amp;$DZ$25&amp;$EA$25+ROW(B91)-23)</f>
        <v>#REF!</v>
      </c>
      <c r="C91" s="33" t="e">
        <f ca="1">INDIRECT("Shading!"&amp;$DZ$26&amp;$EA$26+ROW(C91)-23)</f>
        <v>#REF!</v>
      </c>
      <c r="D91" s="33" t="e">
        <f ca="1">INDIRECT("Shading!"&amp;$DZ$27&amp;$EA$27+ROW(D91)-23)</f>
        <v>#REF!</v>
      </c>
      <c r="E91" s="32" t="e">
        <f ca="1">INDIRECT("Shading!"&amp;$DZ$28&amp;$EA$28+ROW(E91)-23)</f>
        <v>#REF!</v>
      </c>
      <c r="F91" s="31" t="e">
        <f ca="1">INDIRECT("Shading!"&amp;$DZ$29&amp;$EA$29+ROW(F91)-23)</f>
        <v>#REF!</v>
      </c>
      <c r="G91" s="31" t="e">
        <f ca="1">INDIRECT("Shading!"&amp;$DZ$30&amp;$EA$30+ROW(G91)-23)</f>
        <v>#REF!</v>
      </c>
      <c r="H91" s="30" t="e">
        <f ca="1">INDIRECT("Shading!"&amp;$DZ$31&amp;$EA$31+ROW(H91)-23)</f>
        <v>#REF!</v>
      </c>
      <c r="I91" s="23"/>
      <c r="J91" s="23"/>
      <c r="K91" s="24"/>
      <c r="L91" s="19"/>
      <c r="M91" s="19"/>
      <c r="N91" s="25">
        <f ca="1">IF(AND(ISNUMBER(I91),ISNUMBER(J91),ISNUMBER(K91),ISNUMBER(L91),ISNUMBER(INDIRECT("Shading!"&amp;$DZ$33&amp;$EA$33+ROW(N91)-23))),INDIRECT("Shading!"&amp;$DZ$33&amp;$EA$33+ROW(N91)-23),1)</f>
        <v>1</v>
      </c>
      <c r="O91" s="25">
        <f ca="1">IF(AND(ISNUMBER(I91),ISNUMBER(J91),ISNUMBER(K91),ISNUMBER(L91),ISNUMBER(INDIRECT("Shading!"&amp;$DZ$34&amp;$EA$34+ROW(N91)-23))),INDIRECT("Shading!"&amp;$DZ$34&amp;$EA$34+ROW(O91)-23),1)</f>
        <v>1</v>
      </c>
      <c r="P91" s="18">
        <f ca="1">IF(AND(ISNUMBER(I91),ISNUMBER(J91),ISNUMBER(K91),ISNUMBER(L91),ISNUMBER(N91)),1-(N91-BJ91)*(K91/IF(OR(E91="East",E91="West"),45,90)*(1-L91)/N91),1)</f>
        <v>1</v>
      </c>
      <c r="Q91" s="17">
        <f ca="1">IF(AND(ISNUMBER(I91),ISNUMBER(J91),ISNUMBER(K91),ISNUMBER(M91),ISNUMBER(O91)),1-(O91-CS91)*(K91/IF(OR(E91="East",E91="West"),45,90)*(1-M91)/O91),1)</f>
        <v>1</v>
      </c>
      <c r="R91" s="32" t="str">
        <f ca="1">IF(OR(P91&gt;1,Q91&gt;1),"Horizon shading ","")</f>
        <v/>
      </c>
      <c r="S91" s="29"/>
      <c r="T91" s="28"/>
      <c r="U91" s="39">
        <f>IF(AND(ISNUMBER(S91),ISNUMBER(T91)),1-0.5*(1-BT91),1)</f>
        <v>1</v>
      </c>
      <c r="V91" s="38">
        <f>IF(AND(ISNUMBER(S91),ISNUMBER(T91)),1-0.5*(1-DC91),1)</f>
        <v>1</v>
      </c>
      <c r="W91" s="215" t="str">
        <f>IF(OR(U91&gt;1,V91&gt;1),"Reveal shading ","")</f>
        <v/>
      </c>
      <c r="X91" s="23"/>
      <c r="Y91" s="23"/>
      <c r="Z91" s="19"/>
      <c r="AA91" s="19"/>
      <c r="AB91" s="25">
        <f ca="1">IF(AND(ISNUMBER(X91),ISNUMBER(Y91),ISNUMBER(Z91),ISNUMBER(INDIRECT("Shading!"&amp;$DZ$35&amp;$EA$35+ROW(N91)-23))),INDIRECT("Shading!"&amp;$DZ$35&amp;$EA$35+ROW(N91)-23),1)</f>
        <v>1</v>
      </c>
      <c r="AC91" s="25">
        <f ca="1">IF(AND(ISNUMBER(X91),ISNUMBER(Y91),ISNUMBER(AA91),ISNUMBER(INDIRECT("Shading!"&amp;$DZ$36&amp;$EA$36+ROW(N91)-23))),INDIRECT("Shading!"&amp;$DZ$36&amp;$EA$36+ROW(O91)-23),1)</f>
        <v>1</v>
      </c>
      <c r="AD91" s="18">
        <f ca="1">IF(AND(ISNUMBER(X91),ISNUMBER(Y91),ISNUMBER(Z91),ISNUMBER(AB91)),1-(AB91-CD91)/AB91*(1-Z91),1)</f>
        <v>1</v>
      </c>
      <c r="AE91" s="17">
        <f ca="1">IF(AND(ISNUMBER(X91),ISNUMBER(Y91),ISNUMBER(AA91),ISNUMBER(AC91)),1-(AC91-DM91)/AC91*(1-AA91),1)</f>
        <v>1</v>
      </c>
      <c r="AF91" s="215" t="str">
        <f ca="1">IF(OR(AD91&gt;1,AE91&gt;1),"Overhang shading ","")</f>
        <v/>
      </c>
      <c r="AG91" s="24"/>
      <c r="AH91" s="24"/>
      <c r="AI91" s="23"/>
      <c r="AJ91" s="37">
        <f>IF(AND(ISNUMBER($AI$19),ISNUMBER(AG91)),$F91*$AI$19/1000*$AG91,0)</f>
        <v>0</v>
      </c>
      <c r="AK91" s="36">
        <f>IF(AND(ISNUMBER($AI$19),ISNUMBER(AH91)),IF(ISNUMBER($AI91),$AI91,$G91)*$AI$19/1000*$AH91,0)</f>
        <v>0</v>
      </c>
      <c r="AL91" s="35">
        <f>IF(OR(AJ91&gt;0,AK91&gt;0),1-(AJ91+AK91)/H91*$AI$18,1)</f>
        <v>1</v>
      </c>
      <c r="AM91" s="215" t="str">
        <f>IF(AL91&gt;1,"Glazing bars/juliet balcony shading ","")</f>
        <v/>
      </c>
      <c r="AN91" s="19"/>
      <c r="AO91" s="19"/>
      <c r="AP91" s="18" t="str">
        <f ca="1">IF(OR(P91*U91*AD91*AL91*IF(ISNUMBER(AN91),AN91,1)&gt;=1,P91*U91*AD91*AL91*IF(ISNUMBER(AN91),AN91,1)=0),"",P91*U91*AD91*AL91*IF(ISNUMBER(AN91),AN91,1))</f>
        <v/>
      </c>
      <c r="AQ91" s="17" t="str">
        <f ca="1">IF(OR(Q91*V91*AE91*AL91*IF(ISNUMBER(AO91),AO91,1)&gt;=1,Q91*V91*AE91*AL91*IF(ISNUMBER(AO91),AO91,1)=0),"",Q91*V91*AE91*AL91*IF(ISNUMBER(AO91),AO91,1))</f>
        <v/>
      </c>
      <c r="AR91" s="16" t="str">
        <f ca="1">'Additional Shading 424'!$AP91</f>
        <v/>
      </c>
      <c r="AS91" s="16" t="str">
        <f ca="1">'Additional Shading 424'!$AQ91</f>
        <v/>
      </c>
      <c r="AZ91" s="15" t="e">
        <f ca="1">D91</f>
        <v>#REF!</v>
      </c>
      <c r="BA91" s="15" t="e">
        <f ca="1">C91</f>
        <v>#REF!</v>
      </c>
      <c r="BB91" s="14">
        <f>IF(AND(I91=0,J91=0),1,I91/J91)</f>
        <v>1</v>
      </c>
      <c r="BC91" s="14" t="e">
        <f ca="1">INT(MOD(BA91,360)/90)*90</f>
        <v>#REF!</v>
      </c>
      <c r="BD91" s="14" t="e">
        <f ca="1">IF(BC91=0,$BC$13+(1-$BC$13)/(1+$BB91^2)^$BD$13,IF(BC91=180,$BC$11+(1-$BC$11)/(1+$BB91^2)^$BD$11,$BC$12+(1-$BC$12)/(1+$BB91^2)^$BD$12))</f>
        <v>#REF!</v>
      </c>
      <c r="BE91" s="14" t="e">
        <f ca="1">IF(BC91=270,$BC$13+(1-$BC$13)/(1+$BB91^2)^$BD$13,IF(BC91=90,$BC$11+(1-$BC$11)/(1+$BB91^2)^$BD$11,$BC$12+(1-$BC$12)/(1+$BB91^2)^$BD$12))</f>
        <v>#REF!</v>
      </c>
      <c r="BF91" s="14" t="e">
        <f ca="1">BD91+1/2*(BE91-BD91)*(1-COS(2*($BA91-$BC91)*$BD$8))</f>
        <v>#REF!</v>
      </c>
      <c r="BG91" s="14" t="e">
        <f ca="1">IF(BC91=0,$BC$19*EXP($BD$19*$BB91)+1-$BC$19,IF(BC91=180,$BC$17+(1-$BC$17)/(1+$BB91^2)^$BD$17,$BC$18*EXP($BD$18*$BB91)+1-$BC$18))</f>
        <v>#REF!</v>
      </c>
      <c r="BH91" s="14" t="e">
        <f ca="1">IF(BC91=270,$BC$19*EXP($BD$19*$BB91)+1-$BC$19,IF(BC91=90,$BC$17+(1-$BC$17)/(1+$BB91^2)^$BD$17,$BC$18*EXP($BD$18*$BB91)+1-$BC$18))</f>
        <v>#REF!</v>
      </c>
      <c r="BI91" s="14" t="e">
        <f ca="1">BG91+1/2*(BH91-BG91)*(1-COS(2*($BA91-$BC91)*$BD$8))</f>
        <v>#REF!</v>
      </c>
      <c r="BJ91" s="14" t="e">
        <f ca="1">IF(OR(ISNUMBER(I91),ISNUMBER(J91)),MAX(BF91+1/2*(BI91-BF91)*(1-COS(2*$AZ91*$BD$8)),IF(SIN(RADIANS(D91))&lt;&gt;0,1-$I91/$G91/ABS(SIN(RADIANS(D91))),0)),IF(ISNUMBER(A91),1,#N/A))</f>
        <v>#N/A</v>
      </c>
      <c r="BK91" s="14"/>
      <c r="BL91" s="14" t="e">
        <f ca="1">S91/(0.5*F91+T91)</f>
        <v>#REF!</v>
      </c>
      <c r="BM91" s="14" t="e">
        <f ca="1">INT(MOD(BA91,360)/90)*90</f>
        <v>#REF!</v>
      </c>
      <c r="BN91" s="14" t="e">
        <f ca="1">IF(BM91=0,$BM$13*EXP($BN$13*$BL91)+1-$BM$13,IF(BM91=180,$BM$11*EXP($BN$11*$BL91)+1-$BM$11,$BM$12*EXP($BN$12*$BL91)+1-$BM$12))</f>
        <v>#REF!</v>
      </c>
      <c r="BO91" s="14" t="e">
        <f ca="1">IF(BM91=270,$BM$13*EXP($BN$13*$BL91)+1-$BM$13,IF(BM91=90,$BM$11*EXP($BN$11*$BL91)+1-$BM$11,$BM$12*EXP($BN$12*$BL91)+1-$BM$12))</f>
        <v>#REF!</v>
      </c>
      <c r="BP91" s="14" t="e">
        <f ca="1">BN91+1/2*(BO91-BN91)*(1-COS(2*($C91-$BM91)*$BN$8))</f>
        <v>#REF!</v>
      </c>
      <c r="BQ91" s="14" t="e">
        <f ca="1">IF(BM91=0,$BM$19*EXP($BN$19*$BL91)+1-$BM$19,IF(BM91=180,$BM$17*EXP($BN$17*$BL91)+1-$BM$17,$BM$18*EXP($BN$18*$BL91)+1-$BM$18))</f>
        <v>#REF!</v>
      </c>
      <c r="BR91" s="14" t="e">
        <f ca="1">IF(BM91=270,$BM$19*EXP($BN$19*$BL91)+1-$BM$19,IF(BM91=90,$BM$17*EXP($BN$17*$BL91)+1-$BM$17,$BM$18*EXP($BN$18*$BL91)+1-$BM$18))</f>
        <v>#REF!</v>
      </c>
      <c r="BS91" s="14" t="e">
        <f ca="1">BQ91+1/2*(BR91-BQ91)*(1-COS(2*($C91-$BM91)*$BN$8))</f>
        <v>#REF!</v>
      </c>
      <c r="BT91" s="14" t="e">
        <f ca="1">BP91+1/2*(BS91-BP91)*(1-COS(2*$AZ91*$BN$8))</f>
        <v>#REF!</v>
      </c>
      <c r="BU91" s="14"/>
      <c r="BV91" s="14" t="e">
        <f ca="1">X91/(0.5*G91+Y91)</f>
        <v>#REF!</v>
      </c>
      <c r="BW91" s="14" t="e">
        <f ca="1">INT(MOD(BA91,360)/90)*90</f>
        <v>#REF!</v>
      </c>
      <c r="BX91" s="14" t="e">
        <f ca="1">IF(BW91=0,$BW$13*EXP($BX$13*$BV91)+1-$BW$13,IF(BW91=180,$BW$11*EXP($BX$11*$BV91)+1-$BW$11,$BW$12*EXP($BX$12*$BV91)+1-$BW$12))</f>
        <v>#REF!</v>
      </c>
      <c r="BY91" s="14" t="e">
        <f ca="1">IF(BW91=270,$BW$13*EXP($BX$13*$BV91)+1-$BW$13,IF(BW91=90,$BW$11*EXP($BX$11*$BV91)+1-$BW$11,$BW$12*EXP($BX$12*$BV91)+1-$BW$12))</f>
        <v>#REF!</v>
      </c>
      <c r="BZ91" s="14" t="e">
        <f ca="1">BX91+1/2*(BY91-BX91)*(1-COS(2*($BA91-$BW91)*$BX$8))</f>
        <v>#REF!</v>
      </c>
      <c r="CA91" s="14" t="e">
        <f ca="1">MIN(1,IF(BW91=0,$BW$19*EXP($BX$19*$BV91)+1-$BW$19,IF(BW91=180,$BW$17*EXP($BX$17*$BV91)+1-$BW$17,$BW$18*EXP($BX$18*$BV91)+1-$BW$18)))</f>
        <v>#REF!</v>
      </c>
      <c r="CB91" s="14" t="e">
        <f ca="1">IF(BW91=270,$BW$19*EXP($BX$19*$BV91)+1-$BW$19,IF(BW91=90,$BW$17*EXP($BX$17*$BV91)+1-$BW$17,$BW$18*EXP($BX$18*$BV91)+1-$BW$18))</f>
        <v>#REF!</v>
      </c>
      <c r="CC91" s="14" t="e">
        <f ca="1">CA91+1/2*(CB91-CA91)*(1-COS(2*($BA91-$BW91)*$BX$8))</f>
        <v>#REF!</v>
      </c>
      <c r="CD91" s="14" t="e">
        <f ca="1">BZ91+1/2*(CC91-BZ91)*(1-COS(2*$AZ91*$BX$8))</f>
        <v>#REF!</v>
      </c>
      <c r="CI91" s="15" t="e">
        <f ca="1">D91</f>
        <v>#REF!</v>
      </c>
      <c r="CJ91" s="15" t="e">
        <f ca="1">C91</f>
        <v>#REF!</v>
      </c>
      <c r="CK91" s="14">
        <f>IF(AND(I91=0,J91=0),1,I91/J91)</f>
        <v>1</v>
      </c>
      <c r="CL91" s="14" t="e">
        <f ca="1">INT(MOD(CJ91,360)/90)*90</f>
        <v>#REF!</v>
      </c>
      <c r="CM91" s="14" t="e">
        <f ca="1">IF(CL91=0,$CL$13*EXP($CM$13*$CK91)+1-$CL$13,IF(CL91=180,$CL$11*EXP($CM$11*$CK91)+1-$CL$11,$CL$12*EXP($CM$12*$CK91)+1-$CL$12))</f>
        <v>#REF!</v>
      </c>
      <c r="CN91" s="14" t="e">
        <f ca="1">IF(CL91=270,$CL$13*EXP($CM$13*$CK91)+1-$CL$13,IF(CL91=90,$CL$11*EXP($CM$11*$CK91)+1-$CL$11,$CL$12*EXP($CM$12*$CK91)+1-$CL$12))</f>
        <v>#REF!</v>
      </c>
      <c r="CO91" s="14" t="e">
        <f ca="1">CM91+1/2*(CN91-CM91)*(1-COS(2*($CJ91-$CL91)*$CM$8))</f>
        <v>#REF!</v>
      </c>
      <c r="CP91" s="14" t="e">
        <f ca="1">IF(CL91=0,$CL$19*EXP($CM$19*$CK91)+1-$CL$19,IF(CL91=180,$CL$17*EXP($CM$17*$CK91)+1-$CL$17,$CL$18*EXP($CM$18*$CK91)+1-$CL$18))</f>
        <v>#REF!</v>
      </c>
      <c r="CQ91" s="14" t="e">
        <f ca="1">IF(CL91=270,$CL$19*EXP($CM$19*$CK91)+1-$CL$19,IF(CL91=90,$CL$17*EXP($CM$17*$CK91)+1-$CL$17,$CL$18*EXP($CM$18*$CK91)+1-$CL$18))</f>
        <v>#REF!</v>
      </c>
      <c r="CR91" s="14" t="e">
        <f ca="1">CP91+1/2*(CQ91-CP91)*(1-COS(2*($CJ91-$CL91)*$CM$8))</f>
        <v>#REF!</v>
      </c>
      <c r="CS91" s="14" t="e">
        <f ca="1">IF(OR(ISNUMBER(I91),ISNUMBER(J91)),MAX(CO91+1/2*(CR91-CO91)*(1-COS(2*$CI91*$CM$8)),IF(SIN(RADIANS(D91))&lt;&gt;0,1-$I91/$G91/ABS(SIN(RADIANS(D91))),0)),IF(ISNUMBER(A91),1,#N/A))</f>
        <v>#N/A</v>
      </c>
      <c r="CT91" s="14"/>
      <c r="CU91" s="14" t="e">
        <f ca="1">S91/(0.5*F91+T91)</f>
        <v>#REF!</v>
      </c>
      <c r="CV91" s="14" t="e">
        <f ca="1">INT(MOD(BA91,360)/90)*90</f>
        <v>#REF!</v>
      </c>
      <c r="CW91" s="14" t="e">
        <f ca="1">IF(CV91=0,$CV$13*EXP($CW$13*$CU91)+1-$CV$13,IF(CV91=180,$CV$11*EXP($CW$11*$CU91)+1-$CV$11,$CV$12*EXP($CW$12*$CU91)+1-$CV$12))</f>
        <v>#REF!</v>
      </c>
      <c r="CX91" s="14" t="e">
        <f ca="1">IF(CV91=270,$CV$13*EXP($CW$13*$CU91)+1-$CV$13,IF(CV91=90,$CV$11*EXP($CW$11*$CU91)+1-$CV$11,$CV$12*EXP($CW$12*$CU91)+1-$CV$12))</f>
        <v>#REF!</v>
      </c>
      <c r="CY91" s="14" t="e">
        <f ca="1">CW91+1/2*(CX91-CW91)*(1-COS(2*($CJ91-$CV91)*$CW$8))</f>
        <v>#REF!</v>
      </c>
      <c r="CZ91" s="14" t="e">
        <f ca="1">IF(CV91=0,$CV$19*EXP($CW$19*$CU91)+1-$CV$19,IF(CV91=180,$CV$17*EXP($CW$17*$CU91)+1-$CV$17,$CV$18*EXP($CW$18*$CU91)+1-$CV$18))</f>
        <v>#REF!</v>
      </c>
      <c r="DA91" s="14" t="e">
        <f ca="1">IF(CV91=270,$CV$19*EXP($CW$19*$CU91)+1-$CV$19,IF(CV91=90,$CV$17*EXP($CW$17*$CU91)+1-$CV$17,$CV$18*EXP($CW$18*$CU91)+1-$CV$18))</f>
        <v>#REF!</v>
      </c>
      <c r="DB91" s="14" t="e">
        <f ca="1">CZ91+1/2*(DA91-CZ91)*(1-COS(2*($CJ91-$CV91)*$CW$8))</f>
        <v>#REF!</v>
      </c>
      <c r="DC91" s="14" t="e">
        <f ca="1">IF(OR(ISNUMBER(S91),ISNUMBER(T91)),CY91+1/2*(DB91-CY91)*(1-COS(2*CI91*$CW$8)),IF(ISNUMBER(A91),1,#N/A))</f>
        <v>#N/A</v>
      </c>
      <c r="DD91" s="14"/>
      <c r="DE91" s="14" t="e">
        <f ca="1">X91/(0.5*G91+Y91)</f>
        <v>#REF!</v>
      </c>
      <c r="DF91" s="14" t="e">
        <f ca="1">INT(MOD(CJ91,360)/90)*90</f>
        <v>#REF!</v>
      </c>
      <c r="DG91" s="14" t="e">
        <f ca="1">IF(DF91=0,$DF$13*EXP($DG$13*$DE91)+1-$DF$13,IF(DF91=180,$DF$11*EXP($DG$11*$DE91)+1-$DF$11,$DF$12*EXP($DG$12*$DE91)+1-$DF$12))</f>
        <v>#REF!</v>
      </c>
      <c r="DH91" s="14" t="e">
        <f ca="1">IF(DF91=270,$DF$13*EXP($DG$13*$DE91)+1-$DF$13,IF(DF91=90,$DF$11*EXP($DG$11*$DE91)+1-$DF$11,$DF$12*EXP($DG$12*$DE91)+1-$DF$12))</f>
        <v>#REF!</v>
      </c>
      <c r="DI91" s="14" t="e">
        <f ca="1">DG91+1/2*(DH91-DG91)*(1-COS(2*($CJ91-$DF91)*$DG$8))</f>
        <v>#REF!</v>
      </c>
      <c r="DJ91" s="14" t="e">
        <f ca="1">MIN(1,IF(DF91=0,$DF$19+(1-$DF$19)/(1+$DE91^2)^$DG$19,IF(DF91=180,$DF$17+(1-$DF$17)/(1+$DE91^2)^$DG$17,$DF$18+(1-$DF$18)/(1+$DE91^2)^$DG$18)))</f>
        <v>#REF!</v>
      </c>
      <c r="DK91" s="14" t="e">
        <f ca="1">IF(DF91=270,$DF$19+(1-$DF$19)/(1+$DE91^2)^$DG$19,IF(DF91=90,$DF$17+(1-$DF$17)/(1+$DE91^2)^$DG$17,$DF$18+(1-$DF$18)/(1+$DE91^2)^$DG$18))</f>
        <v>#REF!</v>
      </c>
      <c r="DL91" s="14" t="e">
        <f ca="1">DJ91+1/2*(DK91-DJ91)*(1-COS(2*($CJ91-$DF91)*$DG$8))</f>
        <v>#REF!</v>
      </c>
      <c r="DM91" s="14" t="e">
        <f ca="1">IF(OR(ISNUMBER(X91),ISNUMBER(Y91)),DI91+1/2*(DL91-DI91)*(1-COS(2*$CI91*$DG$8)),IF(ISNUMBER(A91),1,#N/A))</f>
        <v>#N/A</v>
      </c>
    </row>
    <row r="92" spans="1:117" s="1" customFormat="1">
      <c r="A92" s="33" t="e">
        <f ca="1">INDIRECT("Shading!"&amp;$DZ$24&amp;$EA$24+ROW(A92)-23)</f>
        <v>#REF!</v>
      </c>
      <c r="B92" s="34" t="e">
        <f ca="1">INDIRECT("Shading!"&amp;$DZ$25&amp;$EA$25+ROW(B92)-23)</f>
        <v>#REF!</v>
      </c>
      <c r="C92" s="33" t="e">
        <f ca="1">INDIRECT("Shading!"&amp;$DZ$26&amp;$EA$26+ROW(C92)-23)</f>
        <v>#REF!</v>
      </c>
      <c r="D92" s="33" t="e">
        <f ca="1">INDIRECT("Shading!"&amp;$DZ$27&amp;$EA$27+ROW(D92)-23)</f>
        <v>#REF!</v>
      </c>
      <c r="E92" s="32" t="e">
        <f ca="1">INDIRECT("Shading!"&amp;$DZ$28&amp;$EA$28+ROW(E92)-23)</f>
        <v>#REF!</v>
      </c>
      <c r="F92" s="31" t="e">
        <f ca="1">INDIRECT("Shading!"&amp;$DZ$29&amp;$EA$29+ROW(F92)-23)</f>
        <v>#REF!</v>
      </c>
      <c r="G92" s="31" t="e">
        <f ca="1">INDIRECT("Shading!"&amp;$DZ$30&amp;$EA$30+ROW(G92)-23)</f>
        <v>#REF!</v>
      </c>
      <c r="H92" s="30" t="e">
        <f ca="1">INDIRECT("Shading!"&amp;$DZ$31&amp;$EA$31+ROW(H92)-23)</f>
        <v>#REF!</v>
      </c>
      <c r="I92" s="23"/>
      <c r="J92" s="23"/>
      <c r="K92" s="24"/>
      <c r="L92" s="19"/>
      <c r="M92" s="19"/>
      <c r="N92" s="25">
        <f ca="1">IF(AND(ISNUMBER(I92),ISNUMBER(J92),ISNUMBER(K92),ISNUMBER(L92),ISNUMBER(INDIRECT("Shading!"&amp;$DZ$33&amp;$EA$33+ROW(N92)-23))),INDIRECT("Shading!"&amp;$DZ$33&amp;$EA$33+ROW(N92)-23),1)</f>
        <v>1</v>
      </c>
      <c r="O92" s="25">
        <f ca="1">IF(AND(ISNUMBER(I92),ISNUMBER(J92),ISNUMBER(K92),ISNUMBER(L92),ISNUMBER(INDIRECT("Shading!"&amp;$DZ$34&amp;$EA$34+ROW(N92)-23))),INDIRECT("Shading!"&amp;$DZ$34&amp;$EA$34+ROW(O92)-23),1)</f>
        <v>1</v>
      </c>
      <c r="P92" s="18">
        <f ca="1">IF(AND(ISNUMBER(I92),ISNUMBER(J92),ISNUMBER(K92),ISNUMBER(L92),ISNUMBER(N92)),1-(N92-BJ92)*(K92/IF(OR(E92="East",E92="West"),45,90)*(1-L92)/N92),1)</f>
        <v>1</v>
      </c>
      <c r="Q92" s="17">
        <f ca="1">IF(AND(ISNUMBER(I92),ISNUMBER(J92),ISNUMBER(K92),ISNUMBER(M92),ISNUMBER(O92)),1-(O92-CS92)*(K92/IF(OR(E92="East",E92="West"),45,90)*(1-M92)/O92),1)</f>
        <v>1</v>
      </c>
      <c r="R92" s="32" t="str">
        <f ca="1">IF(OR(P92&gt;1,Q92&gt;1),"Horizon shading ","")</f>
        <v/>
      </c>
      <c r="S92" s="29"/>
      <c r="T92" s="28"/>
      <c r="U92" s="39">
        <f>IF(AND(ISNUMBER(S92),ISNUMBER(T92)),1-0.5*(1-BT92),1)</f>
        <v>1</v>
      </c>
      <c r="V92" s="38">
        <f>IF(AND(ISNUMBER(S92),ISNUMBER(T92)),1-0.5*(1-DC92),1)</f>
        <v>1</v>
      </c>
      <c r="W92" s="215" t="str">
        <f>IF(OR(U92&gt;1,V92&gt;1),"Reveal shading ","")</f>
        <v/>
      </c>
      <c r="X92" s="23"/>
      <c r="Y92" s="23"/>
      <c r="Z92" s="19"/>
      <c r="AA92" s="19"/>
      <c r="AB92" s="25">
        <f ca="1">IF(AND(ISNUMBER(X92),ISNUMBER(Y92),ISNUMBER(Z92),ISNUMBER(INDIRECT("Shading!"&amp;$DZ$35&amp;$EA$35+ROW(N92)-23))),INDIRECT("Shading!"&amp;$DZ$35&amp;$EA$35+ROW(N92)-23),1)</f>
        <v>1</v>
      </c>
      <c r="AC92" s="25">
        <f ca="1">IF(AND(ISNUMBER(X92),ISNUMBER(Y92),ISNUMBER(AA92),ISNUMBER(INDIRECT("Shading!"&amp;$DZ$36&amp;$EA$36+ROW(N92)-23))),INDIRECT("Shading!"&amp;$DZ$36&amp;$EA$36+ROW(O92)-23),1)</f>
        <v>1</v>
      </c>
      <c r="AD92" s="18">
        <f ca="1">IF(AND(ISNUMBER(X92),ISNUMBER(Y92),ISNUMBER(Z92),ISNUMBER(AB92)),1-(AB92-CD92)/AB92*(1-Z92),1)</f>
        <v>1</v>
      </c>
      <c r="AE92" s="17">
        <f ca="1">IF(AND(ISNUMBER(X92),ISNUMBER(Y92),ISNUMBER(AA92),ISNUMBER(AC92)),1-(AC92-DM92)/AC92*(1-AA92),1)</f>
        <v>1</v>
      </c>
      <c r="AF92" s="215" t="str">
        <f ca="1">IF(OR(AD92&gt;1,AE92&gt;1),"Overhang shading ","")</f>
        <v/>
      </c>
      <c r="AG92" s="24"/>
      <c r="AH92" s="24"/>
      <c r="AI92" s="23"/>
      <c r="AJ92" s="37">
        <f>IF(AND(ISNUMBER($AI$19),ISNUMBER(AG92)),$F92*$AI$19/1000*$AG92,0)</f>
        <v>0</v>
      </c>
      <c r="AK92" s="36">
        <f>IF(AND(ISNUMBER($AI$19),ISNUMBER(AH92)),IF(ISNUMBER($AI92),$AI92,$G92)*$AI$19/1000*$AH92,0)</f>
        <v>0</v>
      </c>
      <c r="AL92" s="35">
        <f>IF(OR(AJ92&gt;0,AK92&gt;0),1-(AJ92+AK92)/H92*$AI$18,1)</f>
        <v>1</v>
      </c>
      <c r="AM92" s="215" t="str">
        <f>IF(AL92&gt;1,"Glazing bars/juliet balcony shading ","")</f>
        <v/>
      </c>
      <c r="AN92" s="19"/>
      <c r="AO92" s="19"/>
      <c r="AP92" s="18" t="str">
        <f ca="1">IF(OR(P92*U92*AD92*AL92*IF(ISNUMBER(AN92),AN92,1)&gt;=1,P92*U92*AD92*AL92*IF(ISNUMBER(AN92),AN92,1)=0),"",P92*U92*AD92*AL92*IF(ISNUMBER(AN92),AN92,1))</f>
        <v/>
      </c>
      <c r="AQ92" s="17" t="str">
        <f ca="1">IF(OR(Q92*V92*AE92*AL92*IF(ISNUMBER(AO92),AO92,1)&gt;=1,Q92*V92*AE92*AL92*IF(ISNUMBER(AO92),AO92,1)=0),"",Q92*V92*AE92*AL92*IF(ISNUMBER(AO92),AO92,1))</f>
        <v/>
      </c>
      <c r="AR92" s="16" t="str">
        <f ca="1">'Additional Shading 424'!$AP92</f>
        <v/>
      </c>
      <c r="AS92" s="16" t="str">
        <f ca="1">'Additional Shading 424'!$AQ92</f>
        <v/>
      </c>
      <c r="AZ92" s="15" t="e">
        <f ca="1">D92</f>
        <v>#REF!</v>
      </c>
      <c r="BA92" s="15" t="e">
        <f ca="1">C92</f>
        <v>#REF!</v>
      </c>
      <c r="BB92" s="14">
        <f>IF(AND(I92=0,J92=0),1,I92/J92)</f>
        <v>1</v>
      </c>
      <c r="BC92" s="14" t="e">
        <f ca="1">INT(MOD(BA92,360)/90)*90</f>
        <v>#REF!</v>
      </c>
      <c r="BD92" s="14" t="e">
        <f ca="1">IF(BC92=0,$BC$13+(1-$BC$13)/(1+$BB92^2)^$BD$13,IF(BC92=180,$BC$11+(1-$BC$11)/(1+$BB92^2)^$BD$11,$BC$12+(1-$BC$12)/(1+$BB92^2)^$BD$12))</f>
        <v>#REF!</v>
      </c>
      <c r="BE92" s="14" t="e">
        <f ca="1">IF(BC92=270,$BC$13+(1-$BC$13)/(1+$BB92^2)^$BD$13,IF(BC92=90,$BC$11+(1-$BC$11)/(1+$BB92^2)^$BD$11,$BC$12+(1-$BC$12)/(1+$BB92^2)^$BD$12))</f>
        <v>#REF!</v>
      </c>
      <c r="BF92" s="14" t="e">
        <f ca="1">BD92+1/2*(BE92-BD92)*(1-COS(2*($BA92-$BC92)*$BD$8))</f>
        <v>#REF!</v>
      </c>
      <c r="BG92" s="14" t="e">
        <f ca="1">IF(BC92=0,$BC$19*EXP($BD$19*$BB92)+1-$BC$19,IF(BC92=180,$BC$17+(1-$BC$17)/(1+$BB92^2)^$BD$17,$BC$18*EXP($BD$18*$BB92)+1-$BC$18))</f>
        <v>#REF!</v>
      </c>
      <c r="BH92" s="14" t="e">
        <f ca="1">IF(BC92=270,$BC$19*EXP($BD$19*$BB92)+1-$BC$19,IF(BC92=90,$BC$17+(1-$BC$17)/(1+$BB92^2)^$BD$17,$BC$18*EXP($BD$18*$BB92)+1-$BC$18))</f>
        <v>#REF!</v>
      </c>
      <c r="BI92" s="14" t="e">
        <f ca="1">BG92+1/2*(BH92-BG92)*(1-COS(2*($BA92-$BC92)*$BD$8))</f>
        <v>#REF!</v>
      </c>
      <c r="BJ92" s="14" t="e">
        <f ca="1">IF(OR(ISNUMBER(I92),ISNUMBER(J92)),MAX(BF92+1/2*(BI92-BF92)*(1-COS(2*$AZ92*$BD$8)),IF(SIN(RADIANS(D92))&lt;&gt;0,1-$I92/$G92/ABS(SIN(RADIANS(D92))),0)),IF(ISNUMBER(A92),1,#N/A))</f>
        <v>#N/A</v>
      </c>
      <c r="BK92" s="14"/>
      <c r="BL92" s="14" t="e">
        <f ca="1">S92/(0.5*F92+T92)</f>
        <v>#REF!</v>
      </c>
      <c r="BM92" s="14" t="e">
        <f ca="1">INT(MOD(BA92,360)/90)*90</f>
        <v>#REF!</v>
      </c>
      <c r="BN92" s="14" t="e">
        <f ca="1">IF(BM92=0,$BM$13*EXP($BN$13*$BL92)+1-$BM$13,IF(BM92=180,$BM$11*EXP($BN$11*$BL92)+1-$BM$11,$BM$12*EXP($BN$12*$BL92)+1-$BM$12))</f>
        <v>#REF!</v>
      </c>
      <c r="BO92" s="14" t="e">
        <f ca="1">IF(BM92=270,$BM$13*EXP($BN$13*$BL92)+1-$BM$13,IF(BM92=90,$BM$11*EXP($BN$11*$BL92)+1-$BM$11,$BM$12*EXP($BN$12*$BL92)+1-$BM$12))</f>
        <v>#REF!</v>
      </c>
      <c r="BP92" s="14" t="e">
        <f ca="1">BN92+1/2*(BO92-BN92)*(1-COS(2*($C92-$BM92)*$BN$8))</f>
        <v>#REF!</v>
      </c>
      <c r="BQ92" s="14" t="e">
        <f ca="1">IF(BM92=0,$BM$19*EXP($BN$19*$BL92)+1-$BM$19,IF(BM92=180,$BM$17*EXP($BN$17*$BL92)+1-$BM$17,$BM$18*EXP($BN$18*$BL92)+1-$BM$18))</f>
        <v>#REF!</v>
      </c>
      <c r="BR92" s="14" t="e">
        <f ca="1">IF(BM92=270,$BM$19*EXP($BN$19*$BL92)+1-$BM$19,IF(BM92=90,$BM$17*EXP($BN$17*$BL92)+1-$BM$17,$BM$18*EXP($BN$18*$BL92)+1-$BM$18))</f>
        <v>#REF!</v>
      </c>
      <c r="BS92" s="14" t="e">
        <f ca="1">BQ92+1/2*(BR92-BQ92)*(1-COS(2*($C92-$BM92)*$BN$8))</f>
        <v>#REF!</v>
      </c>
      <c r="BT92" s="14" t="e">
        <f ca="1">BP92+1/2*(BS92-BP92)*(1-COS(2*$AZ92*$BN$8))</f>
        <v>#REF!</v>
      </c>
      <c r="BU92" s="14"/>
      <c r="BV92" s="14" t="e">
        <f ca="1">X92/(0.5*G92+Y92)</f>
        <v>#REF!</v>
      </c>
      <c r="BW92" s="14" t="e">
        <f ca="1">INT(MOD(BA92,360)/90)*90</f>
        <v>#REF!</v>
      </c>
      <c r="BX92" s="14" t="e">
        <f ca="1">IF(BW92=0,$BW$13*EXP($BX$13*$BV92)+1-$BW$13,IF(BW92=180,$BW$11*EXP($BX$11*$BV92)+1-$BW$11,$BW$12*EXP($BX$12*$BV92)+1-$BW$12))</f>
        <v>#REF!</v>
      </c>
      <c r="BY92" s="14" t="e">
        <f ca="1">IF(BW92=270,$BW$13*EXP($BX$13*$BV92)+1-$BW$13,IF(BW92=90,$BW$11*EXP($BX$11*$BV92)+1-$BW$11,$BW$12*EXP($BX$12*$BV92)+1-$BW$12))</f>
        <v>#REF!</v>
      </c>
      <c r="BZ92" s="14" t="e">
        <f ca="1">BX92+1/2*(BY92-BX92)*(1-COS(2*($BA92-$BW92)*$BX$8))</f>
        <v>#REF!</v>
      </c>
      <c r="CA92" s="14" t="e">
        <f ca="1">MIN(1,IF(BW92=0,$BW$19*EXP($BX$19*$BV92)+1-$BW$19,IF(BW92=180,$BW$17*EXP($BX$17*$BV92)+1-$BW$17,$BW$18*EXP($BX$18*$BV92)+1-$BW$18)))</f>
        <v>#REF!</v>
      </c>
      <c r="CB92" s="14" t="e">
        <f ca="1">IF(BW92=270,$BW$19*EXP($BX$19*$BV92)+1-$BW$19,IF(BW92=90,$BW$17*EXP($BX$17*$BV92)+1-$BW$17,$BW$18*EXP($BX$18*$BV92)+1-$BW$18))</f>
        <v>#REF!</v>
      </c>
      <c r="CC92" s="14" t="e">
        <f ca="1">CA92+1/2*(CB92-CA92)*(1-COS(2*($BA92-$BW92)*$BX$8))</f>
        <v>#REF!</v>
      </c>
      <c r="CD92" s="14" t="e">
        <f ca="1">BZ92+1/2*(CC92-BZ92)*(1-COS(2*$AZ92*$BX$8))</f>
        <v>#REF!</v>
      </c>
      <c r="CI92" s="15" t="e">
        <f ca="1">D92</f>
        <v>#REF!</v>
      </c>
      <c r="CJ92" s="15" t="e">
        <f ca="1">C92</f>
        <v>#REF!</v>
      </c>
      <c r="CK92" s="14">
        <f>IF(AND(I92=0,J92=0),1,I92/J92)</f>
        <v>1</v>
      </c>
      <c r="CL92" s="14" t="e">
        <f ca="1">INT(MOD(CJ92,360)/90)*90</f>
        <v>#REF!</v>
      </c>
      <c r="CM92" s="14" t="e">
        <f ca="1">IF(CL92=0,$CL$13*EXP($CM$13*$CK92)+1-$CL$13,IF(CL92=180,$CL$11*EXP($CM$11*$CK92)+1-$CL$11,$CL$12*EXP($CM$12*$CK92)+1-$CL$12))</f>
        <v>#REF!</v>
      </c>
      <c r="CN92" s="14" t="e">
        <f ca="1">IF(CL92=270,$CL$13*EXP($CM$13*$CK92)+1-$CL$13,IF(CL92=90,$CL$11*EXP($CM$11*$CK92)+1-$CL$11,$CL$12*EXP($CM$12*$CK92)+1-$CL$12))</f>
        <v>#REF!</v>
      </c>
      <c r="CO92" s="14" t="e">
        <f ca="1">CM92+1/2*(CN92-CM92)*(1-COS(2*($CJ92-$CL92)*$CM$8))</f>
        <v>#REF!</v>
      </c>
      <c r="CP92" s="14" t="e">
        <f ca="1">IF(CL92=0,$CL$19*EXP($CM$19*$CK92)+1-$CL$19,IF(CL92=180,$CL$17*EXP($CM$17*$CK92)+1-$CL$17,$CL$18*EXP($CM$18*$CK92)+1-$CL$18))</f>
        <v>#REF!</v>
      </c>
      <c r="CQ92" s="14" t="e">
        <f ca="1">IF(CL92=270,$CL$19*EXP($CM$19*$CK92)+1-$CL$19,IF(CL92=90,$CL$17*EXP($CM$17*$CK92)+1-$CL$17,$CL$18*EXP($CM$18*$CK92)+1-$CL$18))</f>
        <v>#REF!</v>
      </c>
      <c r="CR92" s="14" t="e">
        <f ca="1">CP92+1/2*(CQ92-CP92)*(1-COS(2*($CJ92-$CL92)*$CM$8))</f>
        <v>#REF!</v>
      </c>
      <c r="CS92" s="14" t="e">
        <f ca="1">IF(OR(ISNUMBER(I92),ISNUMBER(J92)),MAX(CO92+1/2*(CR92-CO92)*(1-COS(2*$CI92*$CM$8)),IF(SIN(RADIANS(D92))&lt;&gt;0,1-$I92/$G92/ABS(SIN(RADIANS(D92))),0)),IF(ISNUMBER(A92),1,#N/A))</f>
        <v>#N/A</v>
      </c>
      <c r="CT92" s="14"/>
      <c r="CU92" s="14" t="e">
        <f ca="1">S92/(0.5*F92+T92)</f>
        <v>#REF!</v>
      </c>
      <c r="CV92" s="14" t="e">
        <f ca="1">INT(MOD(BA92,360)/90)*90</f>
        <v>#REF!</v>
      </c>
      <c r="CW92" s="14" t="e">
        <f ca="1">IF(CV92=0,$CV$13*EXP($CW$13*$CU92)+1-$CV$13,IF(CV92=180,$CV$11*EXP($CW$11*$CU92)+1-$CV$11,$CV$12*EXP($CW$12*$CU92)+1-$CV$12))</f>
        <v>#REF!</v>
      </c>
      <c r="CX92" s="14" t="e">
        <f ca="1">IF(CV92=270,$CV$13*EXP($CW$13*$CU92)+1-$CV$13,IF(CV92=90,$CV$11*EXP($CW$11*$CU92)+1-$CV$11,$CV$12*EXP($CW$12*$CU92)+1-$CV$12))</f>
        <v>#REF!</v>
      </c>
      <c r="CY92" s="14" t="e">
        <f ca="1">CW92+1/2*(CX92-CW92)*(1-COS(2*($CJ92-$CV92)*$CW$8))</f>
        <v>#REF!</v>
      </c>
      <c r="CZ92" s="14" t="e">
        <f ca="1">IF(CV92=0,$CV$19*EXP($CW$19*$CU92)+1-$CV$19,IF(CV92=180,$CV$17*EXP($CW$17*$CU92)+1-$CV$17,$CV$18*EXP($CW$18*$CU92)+1-$CV$18))</f>
        <v>#REF!</v>
      </c>
      <c r="DA92" s="14" t="e">
        <f ca="1">IF(CV92=270,$CV$19*EXP($CW$19*$CU92)+1-$CV$19,IF(CV92=90,$CV$17*EXP($CW$17*$CU92)+1-$CV$17,$CV$18*EXP($CW$18*$CU92)+1-$CV$18))</f>
        <v>#REF!</v>
      </c>
      <c r="DB92" s="14" t="e">
        <f ca="1">CZ92+1/2*(DA92-CZ92)*(1-COS(2*($CJ92-$CV92)*$CW$8))</f>
        <v>#REF!</v>
      </c>
      <c r="DC92" s="14" t="e">
        <f ca="1">IF(OR(ISNUMBER(S92),ISNUMBER(T92)),CY92+1/2*(DB92-CY92)*(1-COS(2*CI92*$CW$8)),IF(ISNUMBER(A92),1,#N/A))</f>
        <v>#N/A</v>
      </c>
      <c r="DD92" s="14"/>
      <c r="DE92" s="14" t="e">
        <f ca="1">X92/(0.5*G92+Y92)</f>
        <v>#REF!</v>
      </c>
      <c r="DF92" s="14" t="e">
        <f ca="1">INT(MOD(CJ92,360)/90)*90</f>
        <v>#REF!</v>
      </c>
      <c r="DG92" s="14" t="e">
        <f ca="1">IF(DF92=0,$DF$13*EXP($DG$13*$DE92)+1-$DF$13,IF(DF92=180,$DF$11*EXP($DG$11*$DE92)+1-$DF$11,$DF$12*EXP($DG$12*$DE92)+1-$DF$12))</f>
        <v>#REF!</v>
      </c>
      <c r="DH92" s="14" t="e">
        <f ca="1">IF(DF92=270,$DF$13*EXP($DG$13*$DE92)+1-$DF$13,IF(DF92=90,$DF$11*EXP($DG$11*$DE92)+1-$DF$11,$DF$12*EXP($DG$12*$DE92)+1-$DF$12))</f>
        <v>#REF!</v>
      </c>
      <c r="DI92" s="14" t="e">
        <f ca="1">DG92+1/2*(DH92-DG92)*(1-COS(2*($CJ92-$DF92)*$DG$8))</f>
        <v>#REF!</v>
      </c>
      <c r="DJ92" s="14" t="e">
        <f ca="1">MIN(1,IF(DF92=0,$DF$19+(1-$DF$19)/(1+$DE92^2)^$DG$19,IF(DF92=180,$DF$17+(1-$DF$17)/(1+$DE92^2)^$DG$17,$DF$18+(1-$DF$18)/(1+$DE92^2)^$DG$18)))</f>
        <v>#REF!</v>
      </c>
      <c r="DK92" s="14" t="e">
        <f ca="1">IF(DF92=270,$DF$19+(1-$DF$19)/(1+$DE92^2)^$DG$19,IF(DF92=90,$DF$17+(1-$DF$17)/(1+$DE92^2)^$DG$17,$DF$18+(1-$DF$18)/(1+$DE92^2)^$DG$18))</f>
        <v>#REF!</v>
      </c>
      <c r="DL92" s="14" t="e">
        <f ca="1">DJ92+1/2*(DK92-DJ92)*(1-COS(2*($CJ92-$DF92)*$DG$8))</f>
        <v>#REF!</v>
      </c>
      <c r="DM92" s="14" t="e">
        <f ca="1">IF(OR(ISNUMBER(X92),ISNUMBER(Y92)),DI92+1/2*(DL92-DI92)*(1-COS(2*$CI92*$DG$8)),IF(ISNUMBER(A92),1,#N/A))</f>
        <v>#N/A</v>
      </c>
    </row>
    <row r="93" spans="1:117" s="1" customFormat="1">
      <c r="A93" s="33" t="e">
        <f ca="1">INDIRECT("Shading!"&amp;$DZ$24&amp;$EA$24+ROW(A93)-23)</f>
        <v>#REF!</v>
      </c>
      <c r="B93" s="34" t="e">
        <f ca="1">INDIRECT("Shading!"&amp;$DZ$25&amp;$EA$25+ROW(B93)-23)</f>
        <v>#REF!</v>
      </c>
      <c r="C93" s="33" t="e">
        <f ca="1">INDIRECT("Shading!"&amp;$DZ$26&amp;$EA$26+ROW(C93)-23)</f>
        <v>#REF!</v>
      </c>
      <c r="D93" s="33" t="e">
        <f ca="1">INDIRECT("Shading!"&amp;$DZ$27&amp;$EA$27+ROW(D93)-23)</f>
        <v>#REF!</v>
      </c>
      <c r="E93" s="32" t="e">
        <f ca="1">INDIRECT("Shading!"&amp;$DZ$28&amp;$EA$28+ROW(E93)-23)</f>
        <v>#REF!</v>
      </c>
      <c r="F93" s="31" t="e">
        <f ca="1">INDIRECT("Shading!"&amp;$DZ$29&amp;$EA$29+ROW(F93)-23)</f>
        <v>#REF!</v>
      </c>
      <c r="G93" s="31" t="e">
        <f ca="1">INDIRECT("Shading!"&amp;$DZ$30&amp;$EA$30+ROW(G93)-23)</f>
        <v>#REF!</v>
      </c>
      <c r="H93" s="30" t="e">
        <f ca="1">INDIRECT("Shading!"&amp;$DZ$31&amp;$EA$31+ROW(H93)-23)</f>
        <v>#REF!</v>
      </c>
      <c r="I93" s="23"/>
      <c r="J93" s="23"/>
      <c r="K93" s="24"/>
      <c r="L93" s="19"/>
      <c r="M93" s="19"/>
      <c r="N93" s="25">
        <f ca="1">IF(AND(ISNUMBER(I93),ISNUMBER(J93),ISNUMBER(K93),ISNUMBER(L93),ISNUMBER(INDIRECT("Shading!"&amp;$DZ$33&amp;$EA$33+ROW(N93)-23))),INDIRECT("Shading!"&amp;$DZ$33&amp;$EA$33+ROW(N93)-23),1)</f>
        <v>1</v>
      </c>
      <c r="O93" s="25">
        <f ca="1">IF(AND(ISNUMBER(I93),ISNUMBER(J93),ISNUMBER(K93),ISNUMBER(L93),ISNUMBER(INDIRECT("Shading!"&amp;$DZ$34&amp;$EA$34+ROW(N93)-23))),INDIRECT("Shading!"&amp;$DZ$34&amp;$EA$34+ROW(O93)-23),1)</f>
        <v>1</v>
      </c>
      <c r="P93" s="18">
        <f ca="1">IF(AND(ISNUMBER(I93),ISNUMBER(J93),ISNUMBER(K93),ISNUMBER(L93),ISNUMBER(N93)),1-(N93-BJ93)*(K93/IF(OR(E93="East",E93="West"),45,90)*(1-L93)/N93),1)</f>
        <v>1</v>
      </c>
      <c r="Q93" s="17">
        <f ca="1">IF(AND(ISNUMBER(I93),ISNUMBER(J93),ISNUMBER(K93),ISNUMBER(M93),ISNUMBER(O93)),1-(O93-CS93)*(K93/IF(OR(E93="East",E93="West"),45,90)*(1-M93)/O93),1)</f>
        <v>1</v>
      </c>
      <c r="R93" s="32" t="str">
        <f ca="1">IF(OR(P93&gt;1,Q93&gt;1),"Horizon shading ","")</f>
        <v/>
      </c>
      <c r="S93" s="29"/>
      <c r="T93" s="28"/>
      <c r="U93" s="39">
        <f>IF(AND(ISNUMBER(S93),ISNUMBER(T93)),1-0.5*(1-BT93),1)</f>
        <v>1</v>
      </c>
      <c r="V93" s="38">
        <f>IF(AND(ISNUMBER(S93),ISNUMBER(T93)),1-0.5*(1-DC93),1)</f>
        <v>1</v>
      </c>
      <c r="W93" s="215" t="str">
        <f>IF(OR(U93&gt;1,V93&gt;1),"Reveal shading ","")</f>
        <v/>
      </c>
      <c r="X93" s="23"/>
      <c r="Y93" s="23"/>
      <c r="Z93" s="19"/>
      <c r="AA93" s="19"/>
      <c r="AB93" s="25">
        <f ca="1">IF(AND(ISNUMBER(X93),ISNUMBER(Y93),ISNUMBER(Z93),ISNUMBER(INDIRECT("Shading!"&amp;$DZ$35&amp;$EA$35+ROW(N93)-23))),INDIRECT("Shading!"&amp;$DZ$35&amp;$EA$35+ROW(N93)-23),1)</f>
        <v>1</v>
      </c>
      <c r="AC93" s="25">
        <f ca="1">IF(AND(ISNUMBER(X93),ISNUMBER(Y93),ISNUMBER(AA93),ISNUMBER(INDIRECT("Shading!"&amp;$DZ$36&amp;$EA$36+ROW(N93)-23))),INDIRECT("Shading!"&amp;$DZ$36&amp;$EA$36+ROW(O93)-23),1)</f>
        <v>1</v>
      </c>
      <c r="AD93" s="18">
        <f ca="1">IF(AND(ISNUMBER(X93),ISNUMBER(Y93),ISNUMBER(Z93),ISNUMBER(AB93)),1-(AB93-CD93)/AB93*(1-Z93),1)</f>
        <v>1</v>
      </c>
      <c r="AE93" s="17">
        <f ca="1">IF(AND(ISNUMBER(X93),ISNUMBER(Y93),ISNUMBER(AA93),ISNUMBER(AC93)),1-(AC93-DM93)/AC93*(1-AA93),1)</f>
        <v>1</v>
      </c>
      <c r="AF93" s="215" t="str">
        <f ca="1">IF(OR(AD93&gt;1,AE93&gt;1),"Overhang shading ","")</f>
        <v/>
      </c>
      <c r="AG93" s="24"/>
      <c r="AH93" s="24"/>
      <c r="AI93" s="23"/>
      <c r="AJ93" s="37">
        <f>IF(AND(ISNUMBER($AI$19),ISNUMBER(AG93)),$F93*$AI$19/1000*$AG93,0)</f>
        <v>0</v>
      </c>
      <c r="AK93" s="36">
        <f>IF(AND(ISNUMBER($AI$19),ISNUMBER(AH93)),IF(ISNUMBER($AI93),$AI93,$G93)*$AI$19/1000*$AH93,0)</f>
        <v>0</v>
      </c>
      <c r="AL93" s="35">
        <f>IF(OR(AJ93&gt;0,AK93&gt;0),1-(AJ93+AK93)/H93*$AI$18,1)</f>
        <v>1</v>
      </c>
      <c r="AM93" s="215" t="str">
        <f>IF(AL93&gt;1,"Glazing bars/juliet balcony shading ","")</f>
        <v/>
      </c>
      <c r="AN93" s="19"/>
      <c r="AO93" s="19"/>
      <c r="AP93" s="18" t="str">
        <f ca="1">IF(OR(P93*U93*AD93*AL93*IF(ISNUMBER(AN93),AN93,1)&gt;=1,P93*U93*AD93*AL93*IF(ISNUMBER(AN93),AN93,1)=0),"",P93*U93*AD93*AL93*IF(ISNUMBER(AN93),AN93,1))</f>
        <v/>
      </c>
      <c r="AQ93" s="17" t="str">
        <f ca="1">IF(OR(Q93*V93*AE93*AL93*IF(ISNUMBER(AO93),AO93,1)&gt;=1,Q93*V93*AE93*AL93*IF(ISNUMBER(AO93),AO93,1)=0),"",Q93*V93*AE93*AL93*IF(ISNUMBER(AO93),AO93,1))</f>
        <v/>
      </c>
      <c r="AR93" s="16" t="str">
        <f ca="1">'Additional Shading 424'!$AP93</f>
        <v/>
      </c>
      <c r="AS93" s="16" t="str">
        <f ca="1">'Additional Shading 424'!$AQ93</f>
        <v/>
      </c>
      <c r="AZ93" s="15" t="e">
        <f ca="1">D93</f>
        <v>#REF!</v>
      </c>
      <c r="BA93" s="15" t="e">
        <f ca="1">C93</f>
        <v>#REF!</v>
      </c>
      <c r="BB93" s="14">
        <f>IF(AND(I93=0,J93=0),1,I93/J93)</f>
        <v>1</v>
      </c>
      <c r="BC93" s="14" t="e">
        <f ca="1">INT(MOD(BA93,360)/90)*90</f>
        <v>#REF!</v>
      </c>
      <c r="BD93" s="14" t="e">
        <f ca="1">IF(BC93=0,$BC$13+(1-$BC$13)/(1+$BB93^2)^$BD$13,IF(BC93=180,$BC$11+(1-$BC$11)/(1+$BB93^2)^$BD$11,$BC$12+(1-$BC$12)/(1+$BB93^2)^$BD$12))</f>
        <v>#REF!</v>
      </c>
      <c r="BE93" s="14" t="e">
        <f ca="1">IF(BC93=270,$BC$13+(1-$BC$13)/(1+$BB93^2)^$BD$13,IF(BC93=90,$BC$11+(1-$BC$11)/(1+$BB93^2)^$BD$11,$BC$12+(1-$BC$12)/(1+$BB93^2)^$BD$12))</f>
        <v>#REF!</v>
      </c>
      <c r="BF93" s="14" t="e">
        <f ca="1">BD93+1/2*(BE93-BD93)*(1-COS(2*($BA93-$BC93)*$BD$8))</f>
        <v>#REF!</v>
      </c>
      <c r="BG93" s="14" t="e">
        <f ca="1">IF(BC93=0,$BC$19*EXP($BD$19*$BB93)+1-$BC$19,IF(BC93=180,$BC$17+(1-$BC$17)/(1+$BB93^2)^$BD$17,$BC$18*EXP($BD$18*$BB93)+1-$BC$18))</f>
        <v>#REF!</v>
      </c>
      <c r="BH93" s="14" t="e">
        <f ca="1">IF(BC93=270,$BC$19*EXP($BD$19*$BB93)+1-$BC$19,IF(BC93=90,$BC$17+(1-$BC$17)/(1+$BB93^2)^$BD$17,$BC$18*EXP($BD$18*$BB93)+1-$BC$18))</f>
        <v>#REF!</v>
      </c>
      <c r="BI93" s="14" t="e">
        <f ca="1">BG93+1/2*(BH93-BG93)*(1-COS(2*($BA93-$BC93)*$BD$8))</f>
        <v>#REF!</v>
      </c>
      <c r="BJ93" s="14" t="e">
        <f ca="1">IF(OR(ISNUMBER(I93),ISNUMBER(J93)),MAX(BF93+1/2*(BI93-BF93)*(1-COS(2*$AZ93*$BD$8)),IF(SIN(RADIANS(D93))&lt;&gt;0,1-$I93/$G93/ABS(SIN(RADIANS(D93))),0)),IF(ISNUMBER(A93),1,#N/A))</f>
        <v>#N/A</v>
      </c>
      <c r="BK93" s="14"/>
      <c r="BL93" s="14" t="e">
        <f ca="1">S93/(0.5*F93+T93)</f>
        <v>#REF!</v>
      </c>
      <c r="BM93" s="14" t="e">
        <f ca="1">INT(MOD(BA93,360)/90)*90</f>
        <v>#REF!</v>
      </c>
      <c r="BN93" s="14" t="e">
        <f ca="1">IF(BM93=0,$BM$13*EXP($BN$13*$BL93)+1-$BM$13,IF(BM93=180,$BM$11*EXP($BN$11*$BL93)+1-$BM$11,$BM$12*EXP($BN$12*$BL93)+1-$BM$12))</f>
        <v>#REF!</v>
      </c>
      <c r="BO93" s="14" t="e">
        <f ca="1">IF(BM93=270,$BM$13*EXP($BN$13*$BL93)+1-$BM$13,IF(BM93=90,$BM$11*EXP($BN$11*$BL93)+1-$BM$11,$BM$12*EXP($BN$12*$BL93)+1-$BM$12))</f>
        <v>#REF!</v>
      </c>
      <c r="BP93" s="14" t="e">
        <f ca="1">BN93+1/2*(BO93-BN93)*(1-COS(2*($C93-$BM93)*$BN$8))</f>
        <v>#REF!</v>
      </c>
      <c r="BQ93" s="14" t="e">
        <f ca="1">IF(BM93=0,$BM$19*EXP($BN$19*$BL93)+1-$BM$19,IF(BM93=180,$BM$17*EXP($BN$17*$BL93)+1-$BM$17,$BM$18*EXP($BN$18*$BL93)+1-$BM$18))</f>
        <v>#REF!</v>
      </c>
      <c r="BR93" s="14" t="e">
        <f ca="1">IF(BM93=270,$BM$19*EXP($BN$19*$BL93)+1-$BM$19,IF(BM93=90,$BM$17*EXP($BN$17*$BL93)+1-$BM$17,$BM$18*EXP($BN$18*$BL93)+1-$BM$18))</f>
        <v>#REF!</v>
      </c>
      <c r="BS93" s="14" t="e">
        <f ca="1">BQ93+1/2*(BR93-BQ93)*(1-COS(2*($C93-$BM93)*$BN$8))</f>
        <v>#REF!</v>
      </c>
      <c r="BT93" s="14" t="e">
        <f ca="1">BP93+1/2*(BS93-BP93)*(1-COS(2*$AZ93*$BN$8))</f>
        <v>#REF!</v>
      </c>
      <c r="BU93" s="14"/>
      <c r="BV93" s="14" t="e">
        <f ca="1">X93/(0.5*G93+Y93)</f>
        <v>#REF!</v>
      </c>
      <c r="BW93" s="14" t="e">
        <f ca="1">INT(MOD(BA93,360)/90)*90</f>
        <v>#REF!</v>
      </c>
      <c r="BX93" s="14" t="e">
        <f ca="1">IF(BW93=0,$BW$13*EXP($BX$13*$BV93)+1-$BW$13,IF(BW93=180,$BW$11*EXP($BX$11*$BV93)+1-$BW$11,$BW$12*EXP($BX$12*$BV93)+1-$BW$12))</f>
        <v>#REF!</v>
      </c>
      <c r="BY93" s="14" t="e">
        <f ca="1">IF(BW93=270,$BW$13*EXP($BX$13*$BV93)+1-$BW$13,IF(BW93=90,$BW$11*EXP($BX$11*$BV93)+1-$BW$11,$BW$12*EXP($BX$12*$BV93)+1-$BW$12))</f>
        <v>#REF!</v>
      </c>
      <c r="BZ93" s="14" t="e">
        <f ca="1">BX93+1/2*(BY93-BX93)*(1-COS(2*($BA93-$BW93)*$BX$8))</f>
        <v>#REF!</v>
      </c>
      <c r="CA93" s="14" t="e">
        <f ca="1">MIN(1,IF(BW93=0,$BW$19*EXP($BX$19*$BV93)+1-$BW$19,IF(BW93=180,$BW$17*EXP($BX$17*$BV93)+1-$BW$17,$BW$18*EXP($BX$18*$BV93)+1-$BW$18)))</f>
        <v>#REF!</v>
      </c>
      <c r="CB93" s="14" t="e">
        <f ca="1">IF(BW93=270,$BW$19*EXP($BX$19*$BV93)+1-$BW$19,IF(BW93=90,$BW$17*EXP($BX$17*$BV93)+1-$BW$17,$BW$18*EXP($BX$18*$BV93)+1-$BW$18))</f>
        <v>#REF!</v>
      </c>
      <c r="CC93" s="14" t="e">
        <f ca="1">CA93+1/2*(CB93-CA93)*(1-COS(2*($BA93-$BW93)*$BX$8))</f>
        <v>#REF!</v>
      </c>
      <c r="CD93" s="14" t="e">
        <f ca="1">BZ93+1/2*(CC93-BZ93)*(1-COS(2*$AZ93*$BX$8))</f>
        <v>#REF!</v>
      </c>
      <c r="CI93" s="15" t="e">
        <f ca="1">D93</f>
        <v>#REF!</v>
      </c>
      <c r="CJ93" s="15" t="e">
        <f ca="1">C93</f>
        <v>#REF!</v>
      </c>
      <c r="CK93" s="14">
        <f>IF(AND(I93=0,J93=0),1,I93/J93)</f>
        <v>1</v>
      </c>
      <c r="CL93" s="14" t="e">
        <f ca="1">INT(MOD(CJ93,360)/90)*90</f>
        <v>#REF!</v>
      </c>
      <c r="CM93" s="14" t="e">
        <f ca="1">IF(CL93=0,$CL$13*EXP($CM$13*$CK93)+1-$CL$13,IF(CL93=180,$CL$11*EXP($CM$11*$CK93)+1-$CL$11,$CL$12*EXP($CM$12*$CK93)+1-$CL$12))</f>
        <v>#REF!</v>
      </c>
      <c r="CN93" s="14" t="e">
        <f ca="1">IF(CL93=270,$CL$13*EXP($CM$13*$CK93)+1-$CL$13,IF(CL93=90,$CL$11*EXP($CM$11*$CK93)+1-$CL$11,$CL$12*EXP($CM$12*$CK93)+1-$CL$12))</f>
        <v>#REF!</v>
      </c>
      <c r="CO93" s="14" t="e">
        <f ca="1">CM93+1/2*(CN93-CM93)*(1-COS(2*($CJ93-$CL93)*$CM$8))</f>
        <v>#REF!</v>
      </c>
      <c r="CP93" s="14" t="e">
        <f ca="1">IF(CL93=0,$CL$19*EXP($CM$19*$CK93)+1-$CL$19,IF(CL93=180,$CL$17*EXP($CM$17*$CK93)+1-$CL$17,$CL$18*EXP($CM$18*$CK93)+1-$CL$18))</f>
        <v>#REF!</v>
      </c>
      <c r="CQ93" s="14" t="e">
        <f ca="1">IF(CL93=270,$CL$19*EXP($CM$19*$CK93)+1-$CL$19,IF(CL93=90,$CL$17*EXP($CM$17*$CK93)+1-$CL$17,$CL$18*EXP($CM$18*$CK93)+1-$CL$18))</f>
        <v>#REF!</v>
      </c>
      <c r="CR93" s="14" t="e">
        <f ca="1">CP93+1/2*(CQ93-CP93)*(1-COS(2*($CJ93-$CL93)*$CM$8))</f>
        <v>#REF!</v>
      </c>
      <c r="CS93" s="14" t="e">
        <f ca="1">IF(OR(ISNUMBER(I93),ISNUMBER(J93)),MAX(CO93+1/2*(CR93-CO93)*(1-COS(2*$CI93*$CM$8)),IF(SIN(RADIANS(D93))&lt;&gt;0,1-$I93/$G93/ABS(SIN(RADIANS(D93))),0)),IF(ISNUMBER(A93),1,#N/A))</f>
        <v>#N/A</v>
      </c>
      <c r="CT93" s="14"/>
      <c r="CU93" s="14" t="e">
        <f ca="1">S93/(0.5*F93+T93)</f>
        <v>#REF!</v>
      </c>
      <c r="CV93" s="14" t="e">
        <f ca="1">INT(MOD(BA93,360)/90)*90</f>
        <v>#REF!</v>
      </c>
      <c r="CW93" s="14" t="e">
        <f ca="1">IF(CV93=0,$CV$13*EXP($CW$13*$CU93)+1-$CV$13,IF(CV93=180,$CV$11*EXP($CW$11*$CU93)+1-$CV$11,$CV$12*EXP($CW$12*$CU93)+1-$CV$12))</f>
        <v>#REF!</v>
      </c>
      <c r="CX93" s="14" t="e">
        <f ca="1">IF(CV93=270,$CV$13*EXP($CW$13*$CU93)+1-$CV$13,IF(CV93=90,$CV$11*EXP($CW$11*$CU93)+1-$CV$11,$CV$12*EXP($CW$12*$CU93)+1-$CV$12))</f>
        <v>#REF!</v>
      </c>
      <c r="CY93" s="14" t="e">
        <f ca="1">CW93+1/2*(CX93-CW93)*(1-COS(2*($CJ93-$CV93)*$CW$8))</f>
        <v>#REF!</v>
      </c>
      <c r="CZ93" s="14" t="e">
        <f ca="1">IF(CV93=0,$CV$19*EXP($CW$19*$CU93)+1-$CV$19,IF(CV93=180,$CV$17*EXP($CW$17*$CU93)+1-$CV$17,$CV$18*EXP($CW$18*$CU93)+1-$CV$18))</f>
        <v>#REF!</v>
      </c>
      <c r="DA93" s="14" t="e">
        <f ca="1">IF(CV93=270,$CV$19*EXP($CW$19*$CU93)+1-$CV$19,IF(CV93=90,$CV$17*EXP($CW$17*$CU93)+1-$CV$17,$CV$18*EXP($CW$18*$CU93)+1-$CV$18))</f>
        <v>#REF!</v>
      </c>
      <c r="DB93" s="14" t="e">
        <f ca="1">CZ93+1/2*(DA93-CZ93)*(1-COS(2*($CJ93-$CV93)*$CW$8))</f>
        <v>#REF!</v>
      </c>
      <c r="DC93" s="14" t="e">
        <f ca="1">IF(OR(ISNUMBER(S93),ISNUMBER(T93)),CY93+1/2*(DB93-CY93)*(1-COS(2*CI93*$CW$8)),IF(ISNUMBER(A93),1,#N/A))</f>
        <v>#N/A</v>
      </c>
      <c r="DD93" s="14"/>
      <c r="DE93" s="14" t="e">
        <f ca="1">X93/(0.5*G93+Y93)</f>
        <v>#REF!</v>
      </c>
      <c r="DF93" s="14" t="e">
        <f ca="1">INT(MOD(CJ93,360)/90)*90</f>
        <v>#REF!</v>
      </c>
      <c r="DG93" s="14" t="e">
        <f ca="1">IF(DF93=0,$DF$13*EXP($DG$13*$DE93)+1-$DF$13,IF(DF93=180,$DF$11*EXP($DG$11*$DE93)+1-$DF$11,$DF$12*EXP($DG$12*$DE93)+1-$DF$12))</f>
        <v>#REF!</v>
      </c>
      <c r="DH93" s="14" t="e">
        <f ca="1">IF(DF93=270,$DF$13*EXP($DG$13*$DE93)+1-$DF$13,IF(DF93=90,$DF$11*EXP($DG$11*$DE93)+1-$DF$11,$DF$12*EXP($DG$12*$DE93)+1-$DF$12))</f>
        <v>#REF!</v>
      </c>
      <c r="DI93" s="14" t="e">
        <f ca="1">DG93+1/2*(DH93-DG93)*(1-COS(2*($CJ93-$DF93)*$DG$8))</f>
        <v>#REF!</v>
      </c>
      <c r="DJ93" s="14" t="e">
        <f ca="1">MIN(1,IF(DF93=0,$DF$19+(1-$DF$19)/(1+$DE93^2)^$DG$19,IF(DF93=180,$DF$17+(1-$DF$17)/(1+$DE93^2)^$DG$17,$DF$18+(1-$DF$18)/(1+$DE93^2)^$DG$18)))</f>
        <v>#REF!</v>
      </c>
      <c r="DK93" s="14" t="e">
        <f ca="1">IF(DF93=270,$DF$19+(1-$DF$19)/(1+$DE93^2)^$DG$19,IF(DF93=90,$DF$17+(1-$DF$17)/(1+$DE93^2)^$DG$17,$DF$18+(1-$DF$18)/(1+$DE93^2)^$DG$18))</f>
        <v>#REF!</v>
      </c>
      <c r="DL93" s="14" t="e">
        <f ca="1">DJ93+1/2*(DK93-DJ93)*(1-COS(2*($CJ93-$DF93)*$DG$8))</f>
        <v>#REF!</v>
      </c>
      <c r="DM93" s="14" t="e">
        <f ca="1">IF(OR(ISNUMBER(X93),ISNUMBER(Y93)),DI93+1/2*(DL93-DI93)*(1-COS(2*$CI93*$DG$8)),IF(ISNUMBER(A93),1,#N/A))</f>
        <v>#N/A</v>
      </c>
    </row>
    <row r="94" spans="1:117" s="1" customFormat="1">
      <c r="A94" s="33" t="e">
        <f ca="1">INDIRECT("Shading!"&amp;$DZ$24&amp;$EA$24+ROW(A94)-23)</f>
        <v>#REF!</v>
      </c>
      <c r="B94" s="34" t="e">
        <f ca="1">INDIRECT("Shading!"&amp;$DZ$25&amp;$EA$25+ROW(B94)-23)</f>
        <v>#REF!</v>
      </c>
      <c r="C94" s="33" t="e">
        <f ca="1">INDIRECT("Shading!"&amp;$DZ$26&amp;$EA$26+ROW(C94)-23)</f>
        <v>#REF!</v>
      </c>
      <c r="D94" s="33" t="e">
        <f ca="1">INDIRECT("Shading!"&amp;$DZ$27&amp;$EA$27+ROW(D94)-23)</f>
        <v>#REF!</v>
      </c>
      <c r="E94" s="32" t="e">
        <f ca="1">INDIRECT("Shading!"&amp;$DZ$28&amp;$EA$28+ROW(E94)-23)</f>
        <v>#REF!</v>
      </c>
      <c r="F94" s="31" t="e">
        <f ca="1">INDIRECT("Shading!"&amp;$DZ$29&amp;$EA$29+ROW(F94)-23)</f>
        <v>#REF!</v>
      </c>
      <c r="G94" s="31" t="e">
        <f ca="1">INDIRECT("Shading!"&amp;$DZ$30&amp;$EA$30+ROW(G94)-23)</f>
        <v>#REF!</v>
      </c>
      <c r="H94" s="30" t="e">
        <f ca="1">INDIRECT("Shading!"&amp;$DZ$31&amp;$EA$31+ROW(H94)-23)</f>
        <v>#REF!</v>
      </c>
      <c r="I94" s="23"/>
      <c r="J94" s="23"/>
      <c r="K94" s="24"/>
      <c r="L94" s="19"/>
      <c r="M94" s="19"/>
      <c r="N94" s="25">
        <f ca="1">IF(AND(ISNUMBER(I94),ISNUMBER(J94),ISNUMBER(K94),ISNUMBER(L94),ISNUMBER(INDIRECT("Shading!"&amp;$DZ$33&amp;$EA$33+ROW(N94)-23))),INDIRECT("Shading!"&amp;$DZ$33&amp;$EA$33+ROW(N94)-23),1)</f>
        <v>1</v>
      </c>
      <c r="O94" s="25">
        <f ca="1">IF(AND(ISNUMBER(I94),ISNUMBER(J94),ISNUMBER(K94),ISNUMBER(L94),ISNUMBER(INDIRECT("Shading!"&amp;$DZ$34&amp;$EA$34+ROW(N94)-23))),INDIRECT("Shading!"&amp;$DZ$34&amp;$EA$34+ROW(O94)-23),1)</f>
        <v>1</v>
      </c>
      <c r="P94" s="18">
        <f ca="1">IF(AND(ISNUMBER(I94),ISNUMBER(J94),ISNUMBER(K94),ISNUMBER(L94),ISNUMBER(N94)),1-(N94-BJ94)*(K94/IF(OR(E94="East",E94="West"),45,90)*(1-L94)/N94),1)</f>
        <v>1</v>
      </c>
      <c r="Q94" s="17">
        <f ca="1">IF(AND(ISNUMBER(I94),ISNUMBER(J94),ISNUMBER(K94),ISNUMBER(M94),ISNUMBER(O94)),1-(O94-CS94)*(K94/IF(OR(E94="East",E94="West"),45,90)*(1-M94)/O94),1)</f>
        <v>1</v>
      </c>
      <c r="R94" s="32" t="str">
        <f ca="1">IF(OR(P94&gt;1,Q94&gt;1),"Horizon shading ","")</f>
        <v/>
      </c>
      <c r="S94" s="29"/>
      <c r="T94" s="28"/>
      <c r="U94" s="39">
        <f>IF(AND(ISNUMBER(S94),ISNUMBER(T94)),1-0.5*(1-BT94),1)</f>
        <v>1</v>
      </c>
      <c r="V94" s="38">
        <f>IF(AND(ISNUMBER(S94),ISNUMBER(T94)),1-0.5*(1-DC94),1)</f>
        <v>1</v>
      </c>
      <c r="W94" s="215" t="str">
        <f>IF(OR(U94&gt;1,V94&gt;1),"Reveal shading ","")</f>
        <v/>
      </c>
      <c r="X94" s="23"/>
      <c r="Y94" s="23"/>
      <c r="Z94" s="19"/>
      <c r="AA94" s="19"/>
      <c r="AB94" s="25">
        <f ca="1">IF(AND(ISNUMBER(X94),ISNUMBER(Y94),ISNUMBER(Z94),ISNUMBER(INDIRECT("Shading!"&amp;$DZ$35&amp;$EA$35+ROW(N94)-23))),INDIRECT("Shading!"&amp;$DZ$35&amp;$EA$35+ROW(N94)-23),1)</f>
        <v>1</v>
      </c>
      <c r="AC94" s="25">
        <f ca="1">IF(AND(ISNUMBER(X94),ISNUMBER(Y94),ISNUMBER(AA94),ISNUMBER(INDIRECT("Shading!"&amp;$DZ$36&amp;$EA$36+ROW(N94)-23))),INDIRECT("Shading!"&amp;$DZ$36&amp;$EA$36+ROW(O94)-23),1)</f>
        <v>1</v>
      </c>
      <c r="AD94" s="18">
        <f ca="1">IF(AND(ISNUMBER(X94),ISNUMBER(Y94),ISNUMBER(Z94),ISNUMBER(AB94)),1-(AB94-CD94)/AB94*(1-Z94),1)</f>
        <v>1</v>
      </c>
      <c r="AE94" s="17">
        <f ca="1">IF(AND(ISNUMBER(X94),ISNUMBER(Y94),ISNUMBER(AA94),ISNUMBER(AC94)),1-(AC94-DM94)/AC94*(1-AA94),1)</f>
        <v>1</v>
      </c>
      <c r="AF94" s="215" t="str">
        <f ca="1">IF(OR(AD94&gt;1,AE94&gt;1),"Overhang shading ","")</f>
        <v/>
      </c>
      <c r="AG94" s="24"/>
      <c r="AH94" s="24"/>
      <c r="AI94" s="23"/>
      <c r="AJ94" s="37">
        <f>IF(AND(ISNUMBER($AI$19),ISNUMBER(AG94)),$F94*$AI$19/1000*$AG94,0)</f>
        <v>0</v>
      </c>
      <c r="AK94" s="36">
        <f>IF(AND(ISNUMBER($AI$19),ISNUMBER(AH94)),IF(ISNUMBER($AI94),$AI94,$G94)*$AI$19/1000*$AH94,0)</f>
        <v>0</v>
      </c>
      <c r="AL94" s="35">
        <f>IF(OR(AJ94&gt;0,AK94&gt;0),1-(AJ94+AK94)/H94*$AI$18,1)</f>
        <v>1</v>
      </c>
      <c r="AM94" s="215" t="str">
        <f>IF(AL94&gt;1,"Glazing bars/juliet balcony shading ","")</f>
        <v/>
      </c>
      <c r="AN94" s="19"/>
      <c r="AO94" s="19"/>
      <c r="AP94" s="18" t="str">
        <f ca="1">IF(OR(P94*U94*AD94*AL94*IF(ISNUMBER(AN94),AN94,1)&gt;=1,P94*U94*AD94*AL94*IF(ISNUMBER(AN94),AN94,1)=0),"",P94*U94*AD94*AL94*IF(ISNUMBER(AN94),AN94,1))</f>
        <v/>
      </c>
      <c r="AQ94" s="17" t="str">
        <f ca="1">IF(OR(Q94*V94*AE94*AL94*IF(ISNUMBER(AO94),AO94,1)&gt;=1,Q94*V94*AE94*AL94*IF(ISNUMBER(AO94),AO94,1)=0),"",Q94*V94*AE94*AL94*IF(ISNUMBER(AO94),AO94,1))</f>
        <v/>
      </c>
      <c r="AR94" s="16" t="str">
        <f ca="1">'Additional Shading 424'!$AP94</f>
        <v/>
      </c>
      <c r="AS94" s="16" t="str">
        <f ca="1">'Additional Shading 424'!$AQ94</f>
        <v/>
      </c>
      <c r="AZ94" s="15" t="e">
        <f ca="1">D94</f>
        <v>#REF!</v>
      </c>
      <c r="BA94" s="15" t="e">
        <f ca="1">C94</f>
        <v>#REF!</v>
      </c>
      <c r="BB94" s="14">
        <f>IF(AND(I94=0,J94=0),1,I94/J94)</f>
        <v>1</v>
      </c>
      <c r="BC94" s="14" t="e">
        <f ca="1">INT(MOD(BA94,360)/90)*90</f>
        <v>#REF!</v>
      </c>
      <c r="BD94" s="14" t="e">
        <f ca="1">IF(BC94=0,$BC$13+(1-$BC$13)/(1+$BB94^2)^$BD$13,IF(BC94=180,$BC$11+(1-$BC$11)/(1+$BB94^2)^$BD$11,$BC$12+(1-$BC$12)/(1+$BB94^2)^$BD$12))</f>
        <v>#REF!</v>
      </c>
      <c r="BE94" s="14" t="e">
        <f ca="1">IF(BC94=270,$BC$13+(1-$BC$13)/(1+$BB94^2)^$BD$13,IF(BC94=90,$BC$11+(1-$BC$11)/(1+$BB94^2)^$BD$11,$BC$12+(1-$BC$12)/(1+$BB94^2)^$BD$12))</f>
        <v>#REF!</v>
      </c>
      <c r="BF94" s="14" t="e">
        <f ca="1">BD94+1/2*(BE94-BD94)*(1-COS(2*($BA94-$BC94)*$BD$8))</f>
        <v>#REF!</v>
      </c>
      <c r="BG94" s="14" t="e">
        <f ca="1">IF(BC94=0,$BC$19*EXP($BD$19*$BB94)+1-$BC$19,IF(BC94=180,$BC$17+(1-$BC$17)/(1+$BB94^2)^$BD$17,$BC$18*EXP($BD$18*$BB94)+1-$BC$18))</f>
        <v>#REF!</v>
      </c>
      <c r="BH94" s="14" t="e">
        <f ca="1">IF(BC94=270,$BC$19*EXP($BD$19*$BB94)+1-$BC$19,IF(BC94=90,$BC$17+(1-$BC$17)/(1+$BB94^2)^$BD$17,$BC$18*EXP($BD$18*$BB94)+1-$BC$18))</f>
        <v>#REF!</v>
      </c>
      <c r="BI94" s="14" t="e">
        <f ca="1">BG94+1/2*(BH94-BG94)*(1-COS(2*($BA94-$BC94)*$BD$8))</f>
        <v>#REF!</v>
      </c>
      <c r="BJ94" s="14" t="e">
        <f ca="1">IF(OR(ISNUMBER(I94),ISNUMBER(J94)),MAX(BF94+1/2*(BI94-BF94)*(1-COS(2*$AZ94*$BD$8)),IF(SIN(RADIANS(D94))&lt;&gt;0,1-$I94/$G94/ABS(SIN(RADIANS(D94))),0)),IF(ISNUMBER(A94),1,#N/A))</f>
        <v>#N/A</v>
      </c>
      <c r="BK94" s="14"/>
      <c r="BL94" s="14" t="e">
        <f ca="1">S94/(0.5*F94+T94)</f>
        <v>#REF!</v>
      </c>
      <c r="BM94" s="14" t="e">
        <f ca="1">INT(MOD(BA94,360)/90)*90</f>
        <v>#REF!</v>
      </c>
      <c r="BN94" s="14" t="e">
        <f ca="1">IF(BM94=0,$BM$13*EXP($BN$13*$BL94)+1-$BM$13,IF(BM94=180,$BM$11*EXP($BN$11*$BL94)+1-$BM$11,$BM$12*EXP($BN$12*$BL94)+1-$BM$12))</f>
        <v>#REF!</v>
      </c>
      <c r="BO94" s="14" t="e">
        <f ca="1">IF(BM94=270,$BM$13*EXP($BN$13*$BL94)+1-$BM$13,IF(BM94=90,$BM$11*EXP($BN$11*$BL94)+1-$BM$11,$BM$12*EXP($BN$12*$BL94)+1-$BM$12))</f>
        <v>#REF!</v>
      </c>
      <c r="BP94" s="14" t="e">
        <f ca="1">BN94+1/2*(BO94-BN94)*(1-COS(2*($C94-$BM94)*$BN$8))</f>
        <v>#REF!</v>
      </c>
      <c r="BQ94" s="14" t="e">
        <f ca="1">IF(BM94=0,$BM$19*EXP($BN$19*$BL94)+1-$BM$19,IF(BM94=180,$BM$17*EXP($BN$17*$BL94)+1-$BM$17,$BM$18*EXP($BN$18*$BL94)+1-$BM$18))</f>
        <v>#REF!</v>
      </c>
      <c r="BR94" s="14" t="e">
        <f ca="1">IF(BM94=270,$BM$19*EXP($BN$19*$BL94)+1-$BM$19,IF(BM94=90,$BM$17*EXP($BN$17*$BL94)+1-$BM$17,$BM$18*EXP($BN$18*$BL94)+1-$BM$18))</f>
        <v>#REF!</v>
      </c>
      <c r="BS94" s="14" t="e">
        <f ca="1">BQ94+1/2*(BR94-BQ94)*(1-COS(2*($C94-$BM94)*$BN$8))</f>
        <v>#REF!</v>
      </c>
      <c r="BT94" s="14" t="e">
        <f ca="1">BP94+1/2*(BS94-BP94)*(1-COS(2*$AZ94*$BN$8))</f>
        <v>#REF!</v>
      </c>
      <c r="BU94" s="14"/>
      <c r="BV94" s="14" t="e">
        <f ca="1">X94/(0.5*G94+Y94)</f>
        <v>#REF!</v>
      </c>
      <c r="BW94" s="14" t="e">
        <f ca="1">INT(MOD(BA94,360)/90)*90</f>
        <v>#REF!</v>
      </c>
      <c r="BX94" s="14" t="e">
        <f ca="1">IF(BW94=0,$BW$13*EXP($BX$13*$BV94)+1-$BW$13,IF(BW94=180,$BW$11*EXP($BX$11*$BV94)+1-$BW$11,$BW$12*EXP($BX$12*$BV94)+1-$BW$12))</f>
        <v>#REF!</v>
      </c>
      <c r="BY94" s="14" t="e">
        <f ca="1">IF(BW94=270,$BW$13*EXP($BX$13*$BV94)+1-$BW$13,IF(BW94=90,$BW$11*EXP($BX$11*$BV94)+1-$BW$11,$BW$12*EXP($BX$12*$BV94)+1-$BW$12))</f>
        <v>#REF!</v>
      </c>
      <c r="BZ94" s="14" t="e">
        <f ca="1">BX94+1/2*(BY94-BX94)*(1-COS(2*($BA94-$BW94)*$BX$8))</f>
        <v>#REF!</v>
      </c>
      <c r="CA94" s="14" t="e">
        <f ca="1">MIN(1,IF(BW94=0,$BW$19*EXP($BX$19*$BV94)+1-$BW$19,IF(BW94=180,$BW$17*EXP($BX$17*$BV94)+1-$BW$17,$BW$18*EXP($BX$18*$BV94)+1-$BW$18)))</f>
        <v>#REF!</v>
      </c>
      <c r="CB94" s="14" t="e">
        <f ca="1">IF(BW94=270,$BW$19*EXP($BX$19*$BV94)+1-$BW$19,IF(BW94=90,$BW$17*EXP($BX$17*$BV94)+1-$BW$17,$BW$18*EXP($BX$18*$BV94)+1-$BW$18))</f>
        <v>#REF!</v>
      </c>
      <c r="CC94" s="14" t="e">
        <f ca="1">CA94+1/2*(CB94-CA94)*(1-COS(2*($BA94-$BW94)*$BX$8))</f>
        <v>#REF!</v>
      </c>
      <c r="CD94" s="14" t="e">
        <f ca="1">BZ94+1/2*(CC94-BZ94)*(1-COS(2*$AZ94*$BX$8))</f>
        <v>#REF!</v>
      </c>
      <c r="CI94" s="15" t="e">
        <f ca="1">D94</f>
        <v>#REF!</v>
      </c>
      <c r="CJ94" s="15" t="e">
        <f ca="1">C94</f>
        <v>#REF!</v>
      </c>
      <c r="CK94" s="14">
        <f>IF(AND(I94=0,J94=0),1,I94/J94)</f>
        <v>1</v>
      </c>
      <c r="CL94" s="14" t="e">
        <f ca="1">INT(MOD(CJ94,360)/90)*90</f>
        <v>#REF!</v>
      </c>
      <c r="CM94" s="14" t="e">
        <f ca="1">IF(CL94=0,$CL$13*EXP($CM$13*$CK94)+1-$CL$13,IF(CL94=180,$CL$11*EXP($CM$11*$CK94)+1-$CL$11,$CL$12*EXP($CM$12*$CK94)+1-$CL$12))</f>
        <v>#REF!</v>
      </c>
      <c r="CN94" s="14" t="e">
        <f ca="1">IF(CL94=270,$CL$13*EXP($CM$13*$CK94)+1-$CL$13,IF(CL94=90,$CL$11*EXP($CM$11*$CK94)+1-$CL$11,$CL$12*EXP($CM$12*$CK94)+1-$CL$12))</f>
        <v>#REF!</v>
      </c>
      <c r="CO94" s="14" t="e">
        <f ca="1">CM94+1/2*(CN94-CM94)*(1-COS(2*($CJ94-$CL94)*$CM$8))</f>
        <v>#REF!</v>
      </c>
      <c r="CP94" s="14" t="e">
        <f ca="1">IF(CL94=0,$CL$19*EXP($CM$19*$CK94)+1-$CL$19,IF(CL94=180,$CL$17*EXP($CM$17*$CK94)+1-$CL$17,$CL$18*EXP($CM$18*$CK94)+1-$CL$18))</f>
        <v>#REF!</v>
      </c>
      <c r="CQ94" s="14" t="e">
        <f ca="1">IF(CL94=270,$CL$19*EXP($CM$19*$CK94)+1-$CL$19,IF(CL94=90,$CL$17*EXP($CM$17*$CK94)+1-$CL$17,$CL$18*EXP($CM$18*$CK94)+1-$CL$18))</f>
        <v>#REF!</v>
      </c>
      <c r="CR94" s="14" t="e">
        <f ca="1">CP94+1/2*(CQ94-CP94)*(1-COS(2*($CJ94-$CL94)*$CM$8))</f>
        <v>#REF!</v>
      </c>
      <c r="CS94" s="14" t="e">
        <f ca="1">IF(OR(ISNUMBER(I94),ISNUMBER(J94)),MAX(CO94+1/2*(CR94-CO94)*(1-COS(2*$CI94*$CM$8)),IF(SIN(RADIANS(D94))&lt;&gt;0,1-$I94/$G94/ABS(SIN(RADIANS(D94))),0)),IF(ISNUMBER(A94),1,#N/A))</f>
        <v>#N/A</v>
      </c>
      <c r="CT94" s="14"/>
      <c r="CU94" s="14" t="e">
        <f ca="1">S94/(0.5*F94+T94)</f>
        <v>#REF!</v>
      </c>
      <c r="CV94" s="14" t="e">
        <f ca="1">INT(MOD(BA94,360)/90)*90</f>
        <v>#REF!</v>
      </c>
      <c r="CW94" s="14" t="e">
        <f ca="1">IF(CV94=0,$CV$13*EXP($CW$13*$CU94)+1-$CV$13,IF(CV94=180,$CV$11*EXP($CW$11*$CU94)+1-$CV$11,$CV$12*EXP($CW$12*$CU94)+1-$CV$12))</f>
        <v>#REF!</v>
      </c>
      <c r="CX94" s="14" t="e">
        <f ca="1">IF(CV94=270,$CV$13*EXP($CW$13*$CU94)+1-$CV$13,IF(CV94=90,$CV$11*EXP($CW$11*$CU94)+1-$CV$11,$CV$12*EXP($CW$12*$CU94)+1-$CV$12))</f>
        <v>#REF!</v>
      </c>
      <c r="CY94" s="14" t="e">
        <f ca="1">CW94+1/2*(CX94-CW94)*(1-COS(2*($CJ94-$CV94)*$CW$8))</f>
        <v>#REF!</v>
      </c>
      <c r="CZ94" s="14" t="e">
        <f ca="1">IF(CV94=0,$CV$19*EXP($CW$19*$CU94)+1-$CV$19,IF(CV94=180,$CV$17*EXP($CW$17*$CU94)+1-$CV$17,$CV$18*EXP($CW$18*$CU94)+1-$CV$18))</f>
        <v>#REF!</v>
      </c>
      <c r="DA94" s="14" t="e">
        <f ca="1">IF(CV94=270,$CV$19*EXP($CW$19*$CU94)+1-$CV$19,IF(CV94=90,$CV$17*EXP($CW$17*$CU94)+1-$CV$17,$CV$18*EXP($CW$18*$CU94)+1-$CV$18))</f>
        <v>#REF!</v>
      </c>
      <c r="DB94" s="14" t="e">
        <f ca="1">CZ94+1/2*(DA94-CZ94)*(1-COS(2*($CJ94-$CV94)*$CW$8))</f>
        <v>#REF!</v>
      </c>
      <c r="DC94" s="14" t="e">
        <f ca="1">IF(OR(ISNUMBER(S94),ISNUMBER(T94)),CY94+1/2*(DB94-CY94)*(1-COS(2*CI94*$CW$8)),IF(ISNUMBER(A94),1,#N/A))</f>
        <v>#N/A</v>
      </c>
      <c r="DD94" s="14"/>
      <c r="DE94" s="14" t="e">
        <f ca="1">X94/(0.5*G94+Y94)</f>
        <v>#REF!</v>
      </c>
      <c r="DF94" s="14" t="e">
        <f ca="1">INT(MOD(CJ94,360)/90)*90</f>
        <v>#REF!</v>
      </c>
      <c r="DG94" s="14" t="e">
        <f ca="1">IF(DF94=0,$DF$13*EXP($DG$13*$DE94)+1-$DF$13,IF(DF94=180,$DF$11*EXP($DG$11*$DE94)+1-$DF$11,$DF$12*EXP($DG$12*$DE94)+1-$DF$12))</f>
        <v>#REF!</v>
      </c>
      <c r="DH94" s="14" t="e">
        <f ca="1">IF(DF94=270,$DF$13*EXP($DG$13*$DE94)+1-$DF$13,IF(DF94=90,$DF$11*EXP($DG$11*$DE94)+1-$DF$11,$DF$12*EXP($DG$12*$DE94)+1-$DF$12))</f>
        <v>#REF!</v>
      </c>
      <c r="DI94" s="14" t="e">
        <f ca="1">DG94+1/2*(DH94-DG94)*(1-COS(2*($CJ94-$DF94)*$DG$8))</f>
        <v>#REF!</v>
      </c>
      <c r="DJ94" s="14" t="e">
        <f ca="1">MIN(1,IF(DF94=0,$DF$19+(1-$DF$19)/(1+$DE94^2)^$DG$19,IF(DF94=180,$DF$17+(1-$DF$17)/(1+$DE94^2)^$DG$17,$DF$18+(1-$DF$18)/(1+$DE94^2)^$DG$18)))</f>
        <v>#REF!</v>
      </c>
      <c r="DK94" s="14" t="e">
        <f ca="1">IF(DF94=270,$DF$19+(1-$DF$19)/(1+$DE94^2)^$DG$19,IF(DF94=90,$DF$17+(1-$DF$17)/(1+$DE94^2)^$DG$17,$DF$18+(1-$DF$18)/(1+$DE94^2)^$DG$18))</f>
        <v>#REF!</v>
      </c>
      <c r="DL94" s="14" t="e">
        <f ca="1">DJ94+1/2*(DK94-DJ94)*(1-COS(2*($CJ94-$DF94)*$DG$8))</f>
        <v>#REF!</v>
      </c>
      <c r="DM94" s="14" t="e">
        <f ca="1">IF(OR(ISNUMBER(X94),ISNUMBER(Y94)),DI94+1/2*(DL94-DI94)*(1-COS(2*$CI94*$DG$8)),IF(ISNUMBER(A94),1,#N/A))</f>
        <v>#N/A</v>
      </c>
    </row>
    <row r="95" spans="1:117" s="1" customFormat="1">
      <c r="A95" s="33" t="e">
        <f ca="1">INDIRECT("Shading!"&amp;$DZ$24&amp;$EA$24+ROW(A95)-23)</f>
        <v>#REF!</v>
      </c>
      <c r="B95" s="34" t="e">
        <f ca="1">INDIRECT("Shading!"&amp;$DZ$25&amp;$EA$25+ROW(B95)-23)</f>
        <v>#REF!</v>
      </c>
      <c r="C95" s="33" t="e">
        <f ca="1">INDIRECT("Shading!"&amp;$DZ$26&amp;$EA$26+ROW(C95)-23)</f>
        <v>#REF!</v>
      </c>
      <c r="D95" s="33" t="e">
        <f ca="1">INDIRECT("Shading!"&amp;$DZ$27&amp;$EA$27+ROW(D95)-23)</f>
        <v>#REF!</v>
      </c>
      <c r="E95" s="32" t="e">
        <f ca="1">INDIRECT("Shading!"&amp;$DZ$28&amp;$EA$28+ROW(E95)-23)</f>
        <v>#REF!</v>
      </c>
      <c r="F95" s="31" t="e">
        <f ca="1">INDIRECT("Shading!"&amp;$DZ$29&amp;$EA$29+ROW(F95)-23)</f>
        <v>#REF!</v>
      </c>
      <c r="G95" s="31" t="e">
        <f ca="1">INDIRECT("Shading!"&amp;$DZ$30&amp;$EA$30+ROW(G95)-23)</f>
        <v>#REF!</v>
      </c>
      <c r="H95" s="30" t="e">
        <f ca="1">INDIRECT("Shading!"&amp;$DZ$31&amp;$EA$31+ROW(H95)-23)</f>
        <v>#REF!</v>
      </c>
      <c r="I95" s="23"/>
      <c r="J95" s="23"/>
      <c r="K95" s="24"/>
      <c r="L95" s="19"/>
      <c r="M95" s="19"/>
      <c r="N95" s="25">
        <f ca="1">IF(AND(ISNUMBER(I95),ISNUMBER(J95),ISNUMBER(K95),ISNUMBER(L95),ISNUMBER(INDIRECT("Shading!"&amp;$DZ$33&amp;$EA$33+ROW(N95)-23))),INDIRECT("Shading!"&amp;$DZ$33&amp;$EA$33+ROW(N95)-23),1)</f>
        <v>1</v>
      </c>
      <c r="O95" s="25">
        <f ca="1">IF(AND(ISNUMBER(I95),ISNUMBER(J95),ISNUMBER(K95),ISNUMBER(L95),ISNUMBER(INDIRECT("Shading!"&amp;$DZ$34&amp;$EA$34+ROW(N95)-23))),INDIRECT("Shading!"&amp;$DZ$34&amp;$EA$34+ROW(O95)-23),1)</f>
        <v>1</v>
      </c>
      <c r="P95" s="18">
        <f ca="1">IF(AND(ISNUMBER(I95),ISNUMBER(J95),ISNUMBER(K95),ISNUMBER(L95),ISNUMBER(N95)),1-(N95-BJ95)*(K95/IF(OR(E95="East",E95="West"),45,90)*(1-L95)/N95),1)</f>
        <v>1</v>
      </c>
      <c r="Q95" s="17">
        <f ca="1">IF(AND(ISNUMBER(I95),ISNUMBER(J95),ISNUMBER(K95),ISNUMBER(M95),ISNUMBER(O95)),1-(O95-CS95)*(K95/IF(OR(E95="East",E95="West"),45,90)*(1-M95)/O95),1)</f>
        <v>1</v>
      </c>
      <c r="R95" s="32" t="str">
        <f ca="1">IF(OR(P95&gt;1,Q95&gt;1),"Horizon shading ","")</f>
        <v/>
      </c>
      <c r="S95" s="29"/>
      <c r="T95" s="28"/>
      <c r="U95" s="39">
        <f>IF(AND(ISNUMBER(S95),ISNUMBER(T95)),1-0.5*(1-BT95),1)</f>
        <v>1</v>
      </c>
      <c r="V95" s="38">
        <f>IF(AND(ISNUMBER(S95),ISNUMBER(T95)),1-0.5*(1-DC95),1)</f>
        <v>1</v>
      </c>
      <c r="W95" s="215" t="str">
        <f>IF(OR(U95&gt;1,V95&gt;1),"Reveal shading ","")</f>
        <v/>
      </c>
      <c r="X95" s="23"/>
      <c r="Y95" s="23"/>
      <c r="Z95" s="19"/>
      <c r="AA95" s="19"/>
      <c r="AB95" s="25">
        <f ca="1">IF(AND(ISNUMBER(X95),ISNUMBER(Y95),ISNUMBER(Z95),ISNUMBER(INDIRECT("Shading!"&amp;$DZ$35&amp;$EA$35+ROW(N95)-23))),INDIRECT("Shading!"&amp;$DZ$35&amp;$EA$35+ROW(N95)-23),1)</f>
        <v>1</v>
      </c>
      <c r="AC95" s="25">
        <f ca="1">IF(AND(ISNUMBER(X95),ISNUMBER(Y95),ISNUMBER(AA95),ISNUMBER(INDIRECT("Shading!"&amp;$DZ$36&amp;$EA$36+ROW(N95)-23))),INDIRECT("Shading!"&amp;$DZ$36&amp;$EA$36+ROW(O95)-23),1)</f>
        <v>1</v>
      </c>
      <c r="AD95" s="18">
        <f ca="1">IF(AND(ISNUMBER(X95),ISNUMBER(Y95),ISNUMBER(Z95),ISNUMBER(AB95)),1-(AB95-CD95)/AB95*(1-Z95),1)</f>
        <v>1</v>
      </c>
      <c r="AE95" s="17">
        <f ca="1">IF(AND(ISNUMBER(X95),ISNUMBER(Y95),ISNUMBER(AA95),ISNUMBER(AC95)),1-(AC95-DM95)/AC95*(1-AA95),1)</f>
        <v>1</v>
      </c>
      <c r="AF95" s="215" t="str">
        <f ca="1">IF(OR(AD95&gt;1,AE95&gt;1),"Overhang shading ","")</f>
        <v/>
      </c>
      <c r="AG95" s="24"/>
      <c r="AH95" s="24"/>
      <c r="AI95" s="23"/>
      <c r="AJ95" s="37">
        <f>IF(AND(ISNUMBER($AI$19),ISNUMBER(AG95)),$F95*$AI$19/1000*$AG95,0)</f>
        <v>0</v>
      </c>
      <c r="AK95" s="36">
        <f>IF(AND(ISNUMBER($AI$19),ISNUMBER(AH95)),IF(ISNUMBER($AI95),$AI95,$G95)*$AI$19/1000*$AH95,0)</f>
        <v>0</v>
      </c>
      <c r="AL95" s="35">
        <f>IF(OR(AJ95&gt;0,AK95&gt;0),1-(AJ95+AK95)/H95*$AI$18,1)</f>
        <v>1</v>
      </c>
      <c r="AM95" s="215" t="str">
        <f>IF(AL95&gt;1,"Glazing bars/juliet balcony shading ","")</f>
        <v/>
      </c>
      <c r="AN95" s="19"/>
      <c r="AO95" s="19"/>
      <c r="AP95" s="18" t="str">
        <f ca="1">IF(OR(P95*U95*AD95*AL95*IF(ISNUMBER(AN95),AN95,1)&gt;=1,P95*U95*AD95*AL95*IF(ISNUMBER(AN95),AN95,1)=0),"",P95*U95*AD95*AL95*IF(ISNUMBER(AN95),AN95,1))</f>
        <v/>
      </c>
      <c r="AQ95" s="17" t="str">
        <f ca="1">IF(OR(Q95*V95*AE95*AL95*IF(ISNUMBER(AO95),AO95,1)&gt;=1,Q95*V95*AE95*AL95*IF(ISNUMBER(AO95),AO95,1)=0),"",Q95*V95*AE95*AL95*IF(ISNUMBER(AO95),AO95,1))</f>
        <v/>
      </c>
      <c r="AR95" s="16" t="str">
        <f ca="1">'Additional Shading 424'!$AP95</f>
        <v/>
      </c>
      <c r="AS95" s="16" t="str">
        <f ca="1">'Additional Shading 424'!$AQ95</f>
        <v/>
      </c>
      <c r="AZ95" s="15" t="e">
        <f ca="1">D95</f>
        <v>#REF!</v>
      </c>
      <c r="BA95" s="15" t="e">
        <f ca="1">C95</f>
        <v>#REF!</v>
      </c>
      <c r="BB95" s="14">
        <f>IF(AND(I95=0,J95=0),1,I95/J95)</f>
        <v>1</v>
      </c>
      <c r="BC95" s="14" t="e">
        <f ca="1">INT(MOD(BA95,360)/90)*90</f>
        <v>#REF!</v>
      </c>
      <c r="BD95" s="14" t="e">
        <f ca="1">IF(BC95=0,$BC$13+(1-$BC$13)/(1+$BB95^2)^$BD$13,IF(BC95=180,$BC$11+(1-$BC$11)/(1+$BB95^2)^$BD$11,$BC$12+(1-$BC$12)/(1+$BB95^2)^$BD$12))</f>
        <v>#REF!</v>
      </c>
      <c r="BE95" s="14" t="e">
        <f ca="1">IF(BC95=270,$BC$13+(1-$BC$13)/(1+$BB95^2)^$BD$13,IF(BC95=90,$BC$11+(1-$BC$11)/(1+$BB95^2)^$BD$11,$BC$12+(1-$BC$12)/(1+$BB95^2)^$BD$12))</f>
        <v>#REF!</v>
      </c>
      <c r="BF95" s="14" t="e">
        <f ca="1">BD95+1/2*(BE95-BD95)*(1-COS(2*($BA95-$BC95)*$BD$8))</f>
        <v>#REF!</v>
      </c>
      <c r="BG95" s="14" t="e">
        <f ca="1">IF(BC95=0,$BC$19*EXP($BD$19*$BB95)+1-$BC$19,IF(BC95=180,$BC$17+(1-$BC$17)/(1+$BB95^2)^$BD$17,$BC$18*EXP($BD$18*$BB95)+1-$BC$18))</f>
        <v>#REF!</v>
      </c>
      <c r="BH95" s="14" t="e">
        <f ca="1">IF(BC95=270,$BC$19*EXP($BD$19*$BB95)+1-$BC$19,IF(BC95=90,$BC$17+(1-$BC$17)/(1+$BB95^2)^$BD$17,$BC$18*EXP($BD$18*$BB95)+1-$BC$18))</f>
        <v>#REF!</v>
      </c>
      <c r="BI95" s="14" t="e">
        <f ca="1">BG95+1/2*(BH95-BG95)*(1-COS(2*($BA95-$BC95)*$BD$8))</f>
        <v>#REF!</v>
      </c>
      <c r="BJ95" s="14" t="e">
        <f ca="1">IF(OR(ISNUMBER(I95),ISNUMBER(J95)),MAX(BF95+1/2*(BI95-BF95)*(1-COS(2*$AZ95*$BD$8)),IF(SIN(RADIANS(D95))&lt;&gt;0,1-$I95/$G95/ABS(SIN(RADIANS(D95))),0)),IF(ISNUMBER(A95),1,#N/A))</f>
        <v>#N/A</v>
      </c>
      <c r="BK95" s="14"/>
      <c r="BL95" s="14" t="e">
        <f ca="1">S95/(0.5*F95+T95)</f>
        <v>#REF!</v>
      </c>
      <c r="BM95" s="14" t="e">
        <f ca="1">INT(MOD(BA95,360)/90)*90</f>
        <v>#REF!</v>
      </c>
      <c r="BN95" s="14" t="e">
        <f ca="1">IF(BM95=0,$BM$13*EXP($BN$13*$BL95)+1-$BM$13,IF(BM95=180,$BM$11*EXP($BN$11*$BL95)+1-$BM$11,$BM$12*EXP($BN$12*$BL95)+1-$BM$12))</f>
        <v>#REF!</v>
      </c>
      <c r="BO95" s="14" t="e">
        <f ca="1">IF(BM95=270,$BM$13*EXP($BN$13*$BL95)+1-$BM$13,IF(BM95=90,$BM$11*EXP($BN$11*$BL95)+1-$BM$11,$BM$12*EXP($BN$12*$BL95)+1-$BM$12))</f>
        <v>#REF!</v>
      </c>
      <c r="BP95" s="14" t="e">
        <f ca="1">BN95+1/2*(BO95-BN95)*(1-COS(2*($C95-$BM95)*$BN$8))</f>
        <v>#REF!</v>
      </c>
      <c r="BQ95" s="14" t="e">
        <f ca="1">IF(BM95=0,$BM$19*EXP($BN$19*$BL95)+1-$BM$19,IF(BM95=180,$BM$17*EXP($BN$17*$BL95)+1-$BM$17,$BM$18*EXP($BN$18*$BL95)+1-$BM$18))</f>
        <v>#REF!</v>
      </c>
      <c r="BR95" s="14" t="e">
        <f ca="1">IF(BM95=270,$BM$19*EXP($BN$19*$BL95)+1-$BM$19,IF(BM95=90,$BM$17*EXP($BN$17*$BL95)+1-$BM$17,$BM$18*EXP($BN$18*$BL95)+1-$BM$18))</f>
        <v>#REF!</v>
      </c>
      <c r="BS95" s="14" t="e">
        <f ca="1">BQ95+1/2*(BR95-BQ95)*(1-COS(2*($C95-$BM95)*$BN$8))</f>
        <v>#REF!</v>
      </c>
      <c r="BT95" s="14" t="e">
        <f ca="1">BP95+1/2*(BS95-BP95)*(1-COS(2*$AZ95*$BN$8))</f>
        <v>#REF!</v>
      </c>
      <c r="BU95" s="14"/>
      <c r="BV95" s="14" t="e">
        <f ca="1">X95/(0.5*G95+Y95)</f>
        <v>#REF!</v>
      </c>
      <c r="BW95" s="14" t="e">
        <f ca="1">INT(MOD(BA95,360)/90)*90</f>
        <v>#REF!</v>
      </c>
      <c r="BX95" s="14" t="e">
        <f ca="1">IF(BW95=0,$BW$13*EXP($BX$13*$BV95)+1-$BW$13,IF(BW95=180,$BW$11*EXP($BX$11*$BV95)+1-$BW$11,$BW$12*EXP($BX$12*$BV95)+1-$BW$12))</f>
        <v>#REF!</v>
      </c>
      <c r="BY95" s="14" t="e">
        <f ca="1">IF(BW95=270,$BW$13*EXP($BX$13*$BV95)+1-$BW$13,IF(BW95=90,$BW$11*EXP($BX$11*$BV95)+1-$BW$11,$BW$12*EXP($BX$12*$BV95)+1-$BW$12))</f>
        <v>#REF!</v>
      </c>
      <c r="BZ95" s="14" t="e">
        <f ca="1">BX95+1/2*(BY95-BX95)*(1-COS(2*($BA95-$BW95)*$BX$8))</f>
        <v>#REF!</v>
      </c>
      <c r="CA95" s="14" t="e">
        <f ca="1">MIN(1,IF(BW95=0,$BW$19*EXP($BX$19*$BV95)+1-$BW$19,IF(BW95=180,$BW$17*EXP($BX$17*$BV95)+1-$BW$17,$BW$18*EXP($BX$18*$BV95)+1-$BW$18)))</f>
        <v>#REF!</v>
      </c>
      <c r="CB95" s="14" t="e">
        <f ca="1">IF(BW95=270,$BW$19*EXP($BX$19*$BV95)+1-$BW$19,IF(BW95=90,$BW$17*EXP($BX$17*$BV95)+1-$BW$17,$BW$18*EXP($BX$18*$BV95)+1-$BW$18))</f>
        <v>#REF!</v>
      </c>
      <c r="CC95" s="14" t="e">
        <f ca="1">CA95+1/2*(CB95-CA95)*(1-COS(2*($BA95-$BW95)*$BX$8))</f>
        <v>#REF!</v>
      </c>
      <c r="CD95" s="14" t="e">
        <f ca="1">BZ95+1/2*(CC95-BZ95)*(1-COS(2*$AZ95*$BX$8))</f>
        <v>#REF!</v>
      </c>
      <c r="CI95" s="15" t="e">
        <f ca="1">D95</f>
        <v>#REF!</v>
      </c>
      <c r="CJ95" s="15" t="e">
        <f ca="1">C95</f>
        <v>#REF!</v>
      </c>
      <c r="CK95" s="14">
        <f>IF(AND(I95=0,J95=0),1,I95/J95)</f>
        <v>1</v>
      </c>
      <c r="CL95" s="14" t="e">
        <f ca="1">INT(MOD(CJ95,360)/90)*90</f>
        <v>#REF!</v>
      </c>
      <c r="CM95" s="14" t="e">
        <f ca="1">IF(CL95=0,$CL$13*EXP($CM$13*$CK95)+1-$CL$13,IF(CL95=180,$CL$11*EXP($CM$11*$CK95)+1-$CL$11,$CL$12*EXP($CM$12*$CK95)+1-$CL$12))</f>
        <v>#REF!</v>
      </c>
      <c r="CN95" s="14" t="e">
        <f ca="1">IF(CL95=270,$CL$13*EXP($CM$13*$CK95)+1-$CL$13,IF(CL95=90,$CL$11*EXP($CM$11*$CK95)+1-$CL$11,$CL$12*EXP($CM$12*$CK95)+1-$CL$12))</f>
        <v>#REF!</v>
      </c>
      <c r="CO95" s="14" t="e">
        <f ca="1">CM95+1/2*(CN95-CM95)*(1-COS(2*($CJ95-$CL95)*$CM$8))</f>
        <v>#REF!</v>
      </c>
      <c r="CP95" s="14" t="e">
        <f ca="1">IF(CL95=0,$CL$19*EXP($CM$19*$CK95)+1-$CL$19,IF(CL95=180,$CL$17*EXP($CM$17*$CK95)+1-$CL$17,$CL$18*EXP($CM$18*$CK95)+1-$CL$18))</f>
        <v>#REF!</v>
      </c>
      <c r="CQ95" s="14" t="e">
        <f ca="1">IF(CL95=270,$CL$19*EXP($CM$19*$CK95)+1-$CL$19,IF(CL95=90,$CL$17*EXP($CM$17*$CK95)+1-$CL$17,$CL$18*EXP($CM$18*$CK95)+1-$CL$18))</f>
        <v>#REF!</v>
      </c>
      <c r="CR95" s="14" t="e">
        <f ca="1">CP95+1/2*(CQ95-CP95)*(1-COS(2*($CJ95-$CL95)*$CM$8))</f>
        <v>#REF!</v>
      </c>
      <c r="CS95" s="14" t="e">
        <f ca="1">IF(OR(ISNUMBER(I95),ISNUMBER(J95)),MAX(CO95+1/2*(CR95-CO95)*(1-COS(2*$CI95*$CM$8)),IF(SIN(RADIANS(D95))&lt;&gt;0,1-$I95/$G95/ABS(SIN(RADIANS(D95))),0)),IF(ISNUMBER(A95),1,#N/A))</f>
        <v>#N/A</v>
      </c>
      <c r="CT95" s="14"/>
      <c r="CU95" s="14" t="e">
        <f ca="1">S95/(0.5*F95+T95)</f>
        <v>#REF!</v>
      </c>
      <c r="CV95" s="14" t="e">
        <f ca="1">INT(MOD(BA95,360)/90)*90</f>
        <v>#REF!</v>
      </c>
      <c r="CW95" s="14" t="e">
        <f ca="1">IF(CV95=0,$CV$13*EXP($CW$13*$CU95)+1-$CV$13,IF(CV95=180,$CV$11*EXP($CW$11*$CU95)+1-$CV$11,$CV$12*EXP($CW$12*$CU95)+1-$CV$12))</f>
        <v>#REF!</v>
      </c>
      <c r="CX95" s="14" t="e">
        <f ca="1">IF(CV95=270,$CV$13*EXP($CW$13*$CU95)+1-$CV$13,IF(CV95=90,$CV$11*EXP($CW$11*$CU95)+1-$CV$11,$CV$12*EXP($CW$12*$CU95)+1-$CV$12))</f>
        <v>#REF!</v>
      </c>
      <c r="CY95" s="14" t="e">
        <f ca="1">CW95+1/2*(CX95-CW95)*(1-COS(2*($CJ95-$CV95)*$CW$8))</f>
        <v>#REF!</v>
      </c>
      <c r="CZ95" s="14" t="e">
        <f ca="1">IF(CV95=0,$CV$19*EXP($CW$19*$CU95)+1-$CV$19,IF(CV95=180,$CV$17*EXP($CW$17*$CU95)+1-$CV$17,$CV$18*EXP($CW$18*$CU95)+1-$CV$18))</f>
        <v>#REF!</v>
      </c>
      <c r="DA95" s="14" t="e">
        <f ca="1">IF(CV95=270,$CV$19*EXP($CW$19*$CU95)+1-$CV$19,IF(CV95=90,$CV$17*EXP($CW$17*$CU95)+1-$CV$17,$CV$18*EXP($CW$18*$CU95)+1-$CV$18))</f>
        <v>#REF!</v>
      </c>
      <c r="DB95" s="14" t="e">
        <f ca="1">CZ95+1/2*(DA95-CZ95)*(1-COS(2*($CJ95-$CV95)*$CW$8))</f>
        <v>#REF!</v>
      </c>
      <c r="DC95" s="14" t="e">
        <f ca="1">IF(OR(ISNUMBER(S95),ISNUMBER(T95)),CY95+1/2*(DB95-CY95)*(1-COS(2*CI95*$CW$8)),IF(ISNUMBER(A95),1,#N/A))</f>
        <v>#N/A</v>
      </c>
      <c r="DD95" s="14"/>
      <c r="DE95" s="14" t="e">
        <f ca="1">X95/(0.5*G95+Y95)</f>
        <v>#REF!</v>
      </c>
      <c r="DF95" s="14" t="e">
        <f ca="1">INT(MOD(CJ95,360)/90)*90</f>
        <v>#REF!</v>
      </c>
      <c r="DG95" s="14" t="e">
        <f ca="1">IF(DF95=0,$DF$13*EXP($DG$13*$DE95)+1-$DF$13,IF(DF95=180,$DF$11*EXP($DG$11*$DE95)+1-$DF$11,$DF$12*EXP($DG$12*$DE95)+1-$DF$12))</f>
        <v>#REF!</v>
      </c>
      <c r="DH95" s="14" t="e">
        <f ca="1">IF(DF95=270,$DF$13*EXP($DG$13*$DE95)+1-$DF$13,IF(DF95=90,$DF$11*EXP($DG$11*$DE95)+1-$DF$11,$DF$12*EXP($DG$12*$DE95)+1-$DF$12))</f>
        <v>#REF!</v>
      </c>
      <c r="DI95" s="14" t="e">
        <f ca="1">DG95+1/2*(DH95-DG95)*(1-COS(2*($CJ95-$DF95)*$DG$8))</f>
        <v>#REF!</v>
      </c>
      <c r="DJ95" s="14" t="e">
        <f ca="1">MIN(1,IF(DF95=0,$DF$19+(1-$DF$19)/(1+$DE95^2)^$DG$19,IF(DF95=180,$DF$17+(1-$DF$17)/(1+$DE95^2)^$DG$17,$DF$18+(1-$DF$18)/(1+$DE95^2)^$DG$18)))</f>
        <v>#REF!</v>
      </c>
      <c r="DK95" s="14" t="e">
        <f ca="1">IF(DF95=270,$DF$19+(1-$DF$19)/(1+$DE95^2)^$DG$19,IF(DF95=90,$DF$17+(1-$DF$17)/(1+$DE95^2)^$DG$17,$DF$18+(1-$DF$18)/(1+$DE95^2)^$DG$18))</f>
        <v>#REF!</v>
      </c>
      <c r="DL95" s="14" t="e">
        <f ca="1">DJ95+1/2*(DK95-DJ95)*(1-COS(2*($CJ95-$DF95)*$DG$8))</f>
        <v>#REF!</v>
      </c>
      <c r="DM95" s="14" t="e">
        <f ca="1">IF(OR(ISNUMBER(X95),ISNUMBER(Y95)),DI95+1/2*(DL95-DI95)*(1-COS(2*$CI95*$DG$8)),IF(ISNUMBER(A95),1,#N/A))</f>
        <v>#N/A</v>
      </c>
    </row>
    <row r="96" spans="1:117" s="1" customFormat="1">
      <c r="A96" s="33" t="e">
        <f ca="1">INDIRECT("Shading!"&amp;$DZ$24&amp;$EA$24+ROW(A96)-23)</f>
        <v>#REF!</v>
      </c>
      <c r="B96" s="34" t="e">
        <f ca="1">INDIRECT("Shading!"&amp;$DZ$25&amp;$EA$25+ROW(B96)-23)</f>
        <v>#REF!</v>
      </c>
      <c r="C96" s="33" t="e">
        <f ca="1">INDIRECT("Shading!"&amp;$DZ$26&amp;$EA$26+ROW(C96)-23)</f>
        <v>#REF!</v>
      </c>
      <c r="D96" s="33" t="e">
        <f ca="1">INDIRECT("Shading!"&amp;$DZ$27&amp;$EA$27+ROW(D96)-23)</f>
        <v>#REF!</v>
      </c>
      <c r="E96" s="32" t="e">
        <f ca="1">INDIRECT("Shading!"&amp;$DZ$28&amp;$EA$28+ROW(E96)-23)</f>
        <v>#REF!</v>
      </c>
      <c r="F96" s="31" t="e">
        <f ca="1">INDIRECT("Shading!"&amp;$DZ$29&amp;$EA$29+ROW(F96)-23)</f>
        <v>#REF!</v>
      </c>
      <c r="G96" s="31" t="e">
        <f ca="1">INDIRECT("Shading!"&amp;$DZ$30&amp;$EA$30+ROW(G96)-23)</f>
        <v>#REF!</v>
      </c>
      <c r="H96" s="30" t="e">
        <f ca="1">INDIRECT("Shading!"&amp;$DZ$31&amp;$EA$31+ROW(H96)-23)</f>
        <v>#REF!</v>
      </c>
      <c r="I96" s="23"/>
      <c r="J96" s="23"/>
      <c r="K96" s="24"/>
      <c r="L96" s="19"/>
      <c r="M96" s="19"/>
      <c r="N96" s="25">
        <f ca="1">IF(AND(ISNUMBER(I96),ISNUMBER(J96),ISNUMBER(K96),ISNUMBER(L96),ISNUMBER(INDIRECT("Shading!"&amp;$DZ$33&amp;$EA$33+ROW(N96)-23))),INDIRECT("Shading!"&amp;$DZ$33&amp;$EA$33+ROW(N96)-23),1)</f>
        <v>1</v>
      </c>
      <c r="O96" s="25">
        <f ca="1">IF(AND(ISNUMBER(I96),ISNUMBER(J96),ISNUMBER(K96),ISNUMBER(L96),ISNUMBER(INDIRECT("Shading!"&amp;$DZ$34&amp;$EA$34+ROW(N96)-23))),INDIRECT("Shading!"&amp;$DZ$34&amp;$EA$34+ROW(O96)-23),1)</f>
        <v>1</v>
      </c>
      <c r="P96" s="18">
        <f ca="1">IF(AND(ISNUMBER(I96),ISNUMBER(J96),ISNUMBER(K96),ISNUMBER(L96),ISNUMBER(N96)),1-(N96-BJ96)*(K96/IF(OR(E96="East",E96="West"),45,90)*(1-L96)/N96),1)</f>
        <v>1</v>
      </c>
      <c r="Q96" s="17">
        <f ca="1">IF(AND(ISNUMBER(I96),ISNUMBER(J96),ISNUMBER(K96),ISNUMBER(M96),ISNUMBER(O96)),1-(O96-CS96)*(K96/IF(OR(E96="East",E96="West"),45,90)*(1-M96)/O96),1)</f>
        <v>1</v>
      </c>
      <c r="R96" s="32" t="str">
        <f ca="1">IF(OR(P96&gt;1,Q96&gt;1),"Horizon shading ","")</f>
        <v/>
      </c>
      <c r="S96" s="29"/>
      <c r="T96" s="28"/>
      <c r="U96" s="39">
        <f>IF(AND(ISNUMBER(S96),ISNUMBER(T96)),1-0.5*(1-BT96),1)</f>
        <v>1</v>
      </c>
      <c r="V96" s="38">
        <f>IF(AND(ISNUMBER(S96),ISNUMBER(T96)),1-0.5*(1-DC96),1)</f>
        <v>1</v>
      </c>
      <c r="W96" s="215" t="str">
        <f>IF(OR(U96&gt;1,V96&gt;1),"Reveal shading ","")</f>
        <v/>
      </c>
      <c r="X96" s="23"/>
      <c r="Y96" s="23"/>
      <c r="Z96" s="19"/>
      <c r="AA96" s="19"/>
      <c r="AB96" s="25">
        <f ca="1">IF(AND(ISNUMBER(X96),ISNUMBER(Y96),ISNUMBER(Z96),ISNUMBER(INDIRECT("Shading!"&amp;$DZ$35&amp;$EA$35+ROW(N96)-23))),INDIRECT("Shading!"&amp;$DZ$35&amp;$EA$35+ROW(N96)-23),1)</f>
        <v>1</v>
      </c>
      <c r="AC96" s="25">
        <f ca="1">IF(AND(ISNUMBER(X96),ISNUMBER(Y96),ISNUMBER(AA96),ISNUMBER(INDIRECT("Shading!"&amp;$DZ$36&amp;$EA$36+ROW(N96)-23))),INDIRECT("Shading!"&amp;$DZ$36&amp;$EA$36+ROW(O96)-23),1)</f>
        <v>1</v>
      </c>
      <c r="AD96" s="18">
        <f ca="1">IF(AND(ISNUMBER(X96),ISNUMBER(Y96),ISNUMBER(Z96),ISNUMBER(AB96)),1-(AB96-CD96)/AB96*(1-Z96),1)</f>
        <v>1</v>
      </c>
      <c r="AE96" s="17">
        <f ca="1">IF(AND(ISNUMBER(X96),ISNUMBER(Y96),ISNUMBER(AA96),ISNUMBER(AC96)),1-(AC96-DM96)/AC96*(1-AA96),1)</f>
        <v>1</v>
      </c>
      <c r="AF96" s="215" t="str">
        <f ca="1">IF(OR(AD96&gt;1,AE96&gt;1),"Overhang shading ","")</f>
        <v/>
      </c>
      <c r="AG96" s="24"/>
      <c r="AH96" s="24"/>
      <c r="AI96" s="23"/>
      <c r="AJ96" s="37">
        <f>IF(AND(ISNUMBER($AI$19),ISNUMBER(AG96)),$F96*$AI$19/1000*$AG96,0)</f>
        <v>0</v>
      </c>
      <c r="AK96" s="36">
        <f>IF(AND(ISNUMBER($AI$19),ISNUMBER(AH96)),IF(ISNUMBER($AI96),$AI96,$G96)*$AI$19/1000*$AH96,0)</f>
        <v>0</v>
      </c>
      <c r="AL96" s="35">
        <f>IF(OR(AJ96&gt;0,AK96&gt;0),1-(AJ96+AK96)/H96*$AI$18,1)</f>
        <v>1</v>
      </c>
      <c r="AM96" s="215" t="str">
        <f>IF(AL96&gt;1,"Glazing bars/juliet balcony shading ","")</f>
        <v/>
      </c>
      <c r="AN96" s="19"/>
      <c r="AO96" s="19"/>
      <c r="AP96" s="18" t="str">
        <f ca="1">IF(OR(P96*U96*AD96*AL96*IF(ISNUMBER(AN96),AN96,1)&gt;=1,P96*U96*AD96*AL96*IF(ISNUMBER(AN96),AN96,1)=0),"",P96*U96*AD96*AL96*IF(ISNUMBER(AN96),AN96,1))</f>
        <v/>
      </c>
      <c r="AQ96" s="17" t="str">
        <f ca="1">IF(OR(Q96*V96*AE96*AL96*IF(ISNUMBER(AO96),AO96,1)&gt;=1,Q96*V96*AE96*AL96*IF(ISNUMBER(AO96),AO96,1)=0),"",Q96*V96*AE96*AL96*IF(ISNUMBER(AO96),AO96,1))</f>
        <v/>
      </c>
      <c r="AR96" s="16" t="str">
        <f ca="1">'Additional Shading 424'!$AP96</f>
        <v/>
      </c>
      <c r="AS96" s="16" t="str">
        <f ca="1">'Additional Shading 424'!$AQ96</f>
        <v/>
      </c>
      <c r="AZ96" s="15" t="e">
        <f ca="1">D96</f>
        <v>#REF!</v>
      </c>
      <c r="BA96" s="15" t="e">
        <f ca="1">C96</f>
        <v>#REF!</v>
      </c>
      <c r="BB96" s="14">
        <f>IF(AND(I96=0,J96=0),1,I96/J96)</f>
        <v>1</v>
      </c>
      <c r="BC96" s="14" t="e">
        <f ca="1">INT(MOD(BA96,360)/90)*90</f>
        <v>#REF!</v>
      </c>
      <c r="BD96" s="14" t="e">
        <f ca="1">IF(BC96=0,$BC$13+(1-$BC$13)/(1+$BB96^2)^$BD$13,IF(BC96=180,$BC$11+(1-$BC$11)/(1+$BB96^2)^$BD$11,$BC$12+(1-$BC$12)/(1+$BB96^2)^$BD$12))</f>
        <v>#REF!</v>
      </c>
      <c r="BE96" s="14" t="e">
        <f ca="1">IF(BC96=270,$BC$13+(1-$BC$13)/(1+$BB96^2)^$BD$13,IF(BC96=90,$BC$11+(1-$BC$11)/(1+$BB96^2)^$BD$11,$BC$12+(1-$BC$12)/(1+$BB96^2)^$BD$12))</f>
        <v>#REF!</v>
      </c>
      <c r="BF96" s="14" t="e">
        <f ca="1">BD96+1/2*(BE96-BD96)*(1-COS(2*($BA96-$BC96)*$BD$8))</f>
        <v>#REF!</v>
      </c>
      <c r="BG96" s="14" t="e">
        <f ca="1">IF(BC96=0,$BC$19*EXP($BD$19*$BB96)+1-$BC$19,IF(BC96=180,$BC$17+(1-$BC$17)/(1+$BB96^2)^$BD$17,$BC$18*EXP($BD$18*$BB96)+1-$BC$18))</f>
        <v>#REF!</v>
      </c>
      <c r="BH96" s="14" t="e">
        <f ca="1">IF(BC96=270,$BC$19*EXP($BD$19*$BB96)+1-$BC$19,IF(BC96=90,$BC$17+(1-$BC$17)/(1+$BB96^2)^$BD$17,$BC$18*EXP($BD$18*$BB96)+1-$BC$18))</f>
        <v>#REF!</v>
      </c>
      <c r="BI96" s="14" t="e">
        <f ca="1">BG96+1/2*(BH96-BG96)*(1-COS(2*($BA96-$BC96)*$BD$8))</f>
        <v>#REF!</v>
      </c>
      <c r="BJ96" s="14" t="e">
        <f ca="1">IF(OR(ISNUMBER(I96),ISNUMBER(J96)),MAX(BF96+1/2*(BI96-BF96)*(1-COS(2*$AZ96*$BD$8)),IF(SIN(RADIANS(D96))&lt;&gt;0,1-$I96/$G96/ABS(SIN(RADIANS(D96))),0)),IF(ISNUMBER(A96),1,#N/A))</f>
        <v>#N/A</v>
      </c>
      <c r="BK96" s="14"/>
      <c r="BL96" s="14" t="e">
        <f ca="1">S96/(0.5*F96+T96)</f>
        <v>#REF!</v>
      </c>
      <c r="BM96" s="14" t="e">
        <f ca="1">INT(MOD(BA96,360)/90)*90</f>
        <v>#REF!</v>
      </c>
      <c r="BN96" s="14" t="e">
        <f ca="1">IF(BM96=0,$BM$13*EXP($BN$13*$BL96)+1-$BM$13,IF(BM96=180,$BM$11*EXP($BN$11*$BL96)+1-$BM$11,$BM$12*EXP($BN$12*$BL96)+1-$BM$12))</f>
        <v>#REF!</v>
      </c>
      <c r="BO96" s="14" t="e">
        <f ca="1">IF(BM96=270,$BM$13*EXP($BN$13*$BL96)+1-$BM$13,IF(BM96=90,$BM$11*EXP($BN$11*$BL96)+1-$BM$11,$BM$12*EXP($BN$12*$BL96)+1-$BM$12))</f>
        <v>#REF!</v>
      </c>
      <c r="BP96" s="14" t="e">
        <f ca="1">BN96+1/2*(BO96-BN96)*(1-COS(2*($C96-$BM96)*$BN$8))</f>
        <v>#REF!</v>
      </c>
      <c r="BQ96" s="14" t="e">
        <f ca="1">IF(BM96=0,$BM$19*EXP($BN$19*$BL96)+1-$BM$19,IF(BM96=180,$BM$17*EXP($BN$17*$BL96)+1-$BM$17,$BM$18*EXP($BN$18*$BL96)+1-$BM$18))</f>
        <v>#REF!</v>
      </c>
      <c r="BR96" s="14" t="e">
        <f ca="1">IF(BM96=270,$BM$19*EXP($BN$19*$BL96)+1-$BM$19,IF(BM96=90,$BM$17*EXP($BN$17*$BL96)+1-$BM$17,$BM$18*EXP($BN$18*$BL96)+1-$BM$18))</f>
        <v>#REF!</v>
      </c>
      <c r="BS96" s="14" t="e">
        <f ca="1">BQ96+1/2*(BR96-BQ96)*(1-COS(2*($C96-$BM96)*$BN$8))</f>
        <v>#REF!</v>
      </c>
      <c r="BT96" s="14" t="e">
        <f ca="1">BP96+1/2*(BS96-BP96)*(1-COS(2*$AZ96*$BN$8))</f>
        <v>#REF!</v>
      </c>
      <c r="BU96" s="14"/>
      <c r="BV96" s="14" t="e">
        <f ca="1">X96/(0.5*G96+Y96)</f>
        <v>#REF!</v>
      </c>
      <c r="BW96" s="14" t="e">
        <f ca="1">INT(MOD(BA96,360)/90)*90</f>
        <v>#REF!</v>
      </c>
      <c r="BX96" s="14" t="e">
        <f ca="1">IF(BW96=0,$BW$13*EXP($BX$13*$BV96)+1-$BW$13,IF(BW96=180,$BW$11*EXP($BX$11*$BV96)+1-$BW$11,$BW$12*EXP($BX$12*$BV96)+1-$BW$12))</f>
        <v>#REF!</v>
      </c>
      <c r="BY96" s="14" t="e">
        <f ca="1">IF(BW96=270,$BW$13*EXP($BX$13*$BV96)+1-$BW$13,IF(BW96=90,$BW$11*EXP($BX$11*$BV96)+1-$BW$11,$BW$12*EXP($BX$12*$BV96)+1-$BW$12))</f>
        <v>#REF!</v>
      </c>
      <c r="BZ96" s="14" t="e">
        <f ca="1">BX96+1/2*(BY96-BX96)*(1-COS(2*($BA96-$BW96)*$BX$8))</f>
        <v>#REF!</v>
      </c>
      <c r="CA96" s="14" t="e">
        <f ca="1">MIN(1,IF(BW96=0,$BW$19*EXP($BX$19*$BV96)+1-$BW$19,IF(BW96=180,$BW$17*EXP($BX$17*$BV96)+1-$BW$17,$BW$18*EXP($BX$18*$BV96)+1-$BW$18)))</f>
        <v>#REF!</v>
      </c>
      <c r="CB96" s="14" t="e">
        <f ca="1">IF(BW96=270,$BW$19*EXP($BX$19*$BV96)+1-$BW$19,IF(BW96=90,$BW$17*EXP($BX$17*$BV96)+1-$BW$17,$BW$18*EXP($BX$18*$BV96)+1-$BW$18))</f>
        <v>#REF!</v>
      </c>
      <c r="CC96" s="14" t="e">
        <f ca="1">CA96+1/2*(CB96-CA96)*(1-COS(2*($BA96-$BW96)*$BX$8))</f>
        <v>#REF!</v>
      </c>
      <c r="CD96" s="14" t="e">
        <f ca="1">BZ96+1/2*(CC96-BZ96)*(1-COS(2*$AZ96*$BX$8))</f>
        <v>#REF!</v>
      </c>
      <c r="CI96" s="15" t="e">
        <f ca="1">D96</f>
        <v>#REF!</v>
      </c>
      <c r="CJ96" s="15" t="e">
        <f ca="1">C96</f>
        <v>#REF!</v>
      </c>
      <c r="CK96" s="14">
        <f>IF(AND(I96=0,J96=0),1,I96/J96)</f>
        <v>1</v>
      </c>
      <c r="CL96" s="14" t="e">
        <f ca="1">INT(MOD(CJ96,360)/90)*90</f>
        <v>#REF!</v>
      </c>
      <c r="CM96" s="14" t="e">
        <f ca="1">IF(CL96=0,$CL$13*EXP($CM$13*$CK96)+1-$CL$13,IF(CL96=180,$CL$11*EXP($CM$11*$CK96)+1-$CL$11,$CL$12*EXP($CM$12*$CK96)+1-$CL$12))</f>
        <v>#REF!</v>
      </c>
      <c r="CN96" s="14" t="e">
        <f ca="1">IF(CL96=270,$CL$13*EXP($CM$13*$CK96)+1-$CL$13,IF(CL96=90,$CL$11*EXP($CM$11*$CK96)+1-$CL$11,$CL$12*EXP($CM$12*$CK96)+1-$CL$12))</f>
        <v>#REF!</v>
      </c>
      <c r="CO96" s="14" t="e">
        <f ca="1">CM96+1/2*(CN96-CM96)*(1-COS(2*($CJ96-$CL96)*$CM$8))</f>
        <v>#REF!</v>
      </c>
      <c r="CP96" s="14" t="e">
        <f ca="1">IF(CL96=0,$CL$19*EXP($CM$19*$CK96)+1-$CL$19,IF(CL96=180,$CL$17*EXP($CM$17*$CK96)+1-$CL$17,$CL$18*EXP($CM$18*$CK96)+1-$CL$18))</f>
        <v>#REF!</v>
      </c>
      <c r="CQ96" s="14" t="e">
        <f ca="1">IF(CL96=270,$CL$19*EXP($CM$19*$CK96)+1-$CL$19,IF(CL96=90,$CL$17*EXP($CM$17*$CK96)+1-$CL$17,$CL$18*EXP($CM$18*$CK96)+1-$CL$18))</f>
        <v>#REF!</v>
      </c>
      <c r="CR96" s="14" t="e">
        <f ca="1">CP96+1/2*(CQ96-CP96)*(1-COS(2*($CJ96-$CL96)*$CM$8))</f>
        <v>#REF!</v>
      </c>
      <c r="CS96" s="14" t="e">
        <f ca="1">IF(OR(ISNUMBER(I96),ISNUMBER(J96)),MAX(CO96+1/2*(CR96-CO96)*(1-COS(2*$CI96*$CM$8)),IF(SIN(RADIANS(D96))&lt;&gt;0,1-$I96/$G96/ABS(SIN(RADIANS(D96))),0)),IF(ISNUMBER(A96),1,#N/A))</f>
        <v>#N/A</v>
      </c>
      <c r="CT96" s="14"/>
      <c r="CU96" s="14" t="e">
        <f ca="1">S96/(0.5*F96+T96)</f>
        <v>#REF!</v>
      </c>
      <c r="CV96" s="14" t="e">
        <f ca="1">INT(MOD(BA96,360)/90)*90</f>
        <v>#REF!</v>
      </c>
      <c r="CW96" s="14" t="e">
        <f ca="1">IF(CV96=0,$CV$13*EXP($CW$13*$CU96)+1-$CV$13,IF(CV96=180,$CV$11*EXP($CW$11*$CU96)+1-$CV$11,$CV$12*EXP($CW$12*$CU96)+1-$CV$12))</f>
        <v>#REF!</v>
      </c>
      <c r="CX96" s="14" t="e">
        <f ca="1">IF(CV96=270,$CV$13*EXP($CW$13*$CU96)+1-$CV$13,IF(CV96=90,$CV$11*EXP($CW$11*$CU96)+1-$CV$11,$CV$12*EXP($CW$12*$CU96)+1-$CV$12))</f>
        <v>#REF!</v>
      </c>
      <c r="CY96" s="14" t="e">
        <f ca="1">CW96+1/2*(CX96-CW96)*(1-COS(2*($CJ96-$CV96)*$CW$8))</f>
        <v>#REF!</v>
      </c>
      <c r="CZ96" s="14" t="e">
        <f ca="1">IF(CV96=0,$CV$19*EXP($CW$19*$CU96)+1-$CV$19,IF(CV96=180,$CV$17*EXP($CW$17*$CU96)+1-$CV$17,$CV$18*EXP($CW$18*$CU96)+1-$CV$18))</f>
        <v>#REF!</v>
      </c>
      <c r="DA96" s="14" t="e">
        <f ca="1">IF(CV96=270,$CV$19*EXP($CW$19*$CU96)+1-$CV$19,IF(CV96=90,$CV$17*EXP($CW$17*$CU96)+1-$CV$17,$CV$18*EXP($CW$18*$CU96)+1-$CV$18))</f>
        <v>#REF!</v>
      </c>
      <c r="DB96" s="14" t="e">
        <f ca="1">CZ96+1/2*(DA96-CZ96)*(1-COS(2*($CJ96-$CV96)*$CW$8))</f>
        <v>#REF!</v>
      </c>
      <c r="DC96" s="14" t="e">
        <f ca="1">IF(OR(ISNUMBER(S96),ISNUMBER(T96)),CY96+1/2*(DB96-CY96)*(1-COS(2*CI96*$CW$8)),IF(ISNUMBER(A96),1,#N/A))</f>
        <v>#N/A</v>
      </c>
      <c r="DD96" s="14"/>
      <c r="DE96" s="14" t="e">
        <f ca="1">X96/(0.5*G96+Y96)</f>
        <v>#REF!</v>
      </c>
      <c r="DF96" s="14" t="e">
        <f ca="1">INT(MOD(CJ96,360)/90)*90</f>
        <v>#REF!</v>
      </c>
      <c r="DG96" s="14" t="e">
        <f ca="1">IF(DF96=0,$DF$13*EXP($DG$13*$DE96)+1-$DF$13,IF(DF96=180,$DF$11*EXP($DG$11*$DE96)+1-$DF$11,$DF$12*EXP($DG$12*$DE96)+1-$DF$12))</f>
        <v>#REF!</v>
      </c>
      <c r="DH96" s="14" t="e">
        <f ca="1">IF(DF96=270,$DF$13*EXP($DG$13*$DE96)+1-$DF$13,IF(DF96=90,$DF$11*EXP($DG$11*$DE96)+1-$DF$11,$DF$12*EXP($DG$12*$DE96)+1-$DF$12))</f>
        <v>#REF!</v>
      </c>
      <c r="DI96" s="14" t="e">
        <f ca="1">DG96+1/2*(DH96-DG96)*(1-COS(2*($CJ96-$DF96)*$DG$8))</f>
        <v>#REF!</v>
      </c>
      <c r="DJ96" s="14" t="e">
        <f ca="1">MIN(1,IF(DF96=0,$DF$19+(1-$DF$19)/(1+$DE96^2)^$DG$19,IF(DF96=180,$DF$17+(1-$DF$17)/(1+$DE96^2)^$DG$17,$DF$18+(1-$DF$18)/(1+$DE96^2)^$DG$18)))</f>
        <v>#REF!</v>
      </c>
      <c r="DK96" s="14" t="e">
        <f ca="1">IF(DF96=270,$DF$19+(1-$DF$19)/(1+$DE96^2)^$DG$19,IF(DF96=90,$DF$17+(1-$DF$17)/(1+$DE96^2)^$DG$17,$DF$18+(1-$DF$18)/(1+$DE96^2)^$DG$18))</f>
        <v>#REF!</v>
      </c>
      <c r="DL96" s="14" t="e">
        <f ca="1">DJ96+1/2*(DK96-DJ96)*(1-COS(2*($CJ96-$DF96)*$DG$8))</f>
        <v>#REF!</v>
      </c>
      <c r="DM96" s="14" t="e">
        <f ca="1">IF(OR(ISNUMBER(X96),ISNUMBER(Y96)),DI96+1/2*(DL96-DI96)*(1-COS(2*$CI96*$DG$8)),IF(ISNUMBER(A96),1,#N/A))</f>
        <v>#N/A</v>
      </c>
    </row>
    <row r="97" spans="1:117" s="1" customFormat="1">
      <c r="A97" s="33" t="e">
        <f ca="1">INDIRECT("Shading!"&amp;$DZ$24&amp;$EA$24+ROW(A97)-23)</f>
        <v>#REF!</v>
      </c>
      <c r="B97" s="34" t="e">
        <f ca="1">INDIRECT("Shading!"&amp;$DZ$25&amp;$EA$25+ROW(B97)-23)</f>
        <v>#REF!</v>
      </c>
      <c r="C97" s="33" t="e">
        <f ca="1">INDIRECT("Shading!"&amp;$DZ$26&amp;$EA$26+ROW(C97)-23)</f>
        <v>#REF!</v>
      </c>
      <c r="D97" s="33" t="e">
        <f ca="1">INDIRECT("Shading!"&amp;$DZ$27&amp;$EA$27+ROW(D97)-23)</f>
        <v>#REF!</v>
      </c>
      <c r="E97" s="32" t="e">
        <f ca="1">INDIRECT("Shading!"&amp;$DZ$28&amp;$EA$28+ROW(E97)-23)</f>
        <v>#REF!</v>
      </c>
      <c r="F97" s="31" t="e">
        <f ca="1">INDIRECT("Shading!"&amp;$DZ$29&amp;$EA$29+ROW(F97)-23)</f>
        <v>#REF!</v>
      </c>
      <c r="G97" s="31" t="e">
        <f ca="1">INDIRECT("Shading!"&amp;$DZ$30&amp;$EA$30+ROW(G97)-23)</f>
        <v>#REF!</v>
      </c>
      <c r="H97" s="30" t="e">
        <f ca="1">INDIRECT("Shading!"&amp;$DZ$31&amp;$EA$31+ROW(H97)-23)</f>
        <v>#REF!</v>
      </c>
      <c r="I97" s="23"/>
      <c r="J97" s="23"/>
      <c r="K97" s="24"/>
      <c r="L97" s="19"/>
      <c r="M97" s="19"/>
      <c r="N97" s="25">
        <f ca="1">IF(AND(ISNUMBER(I97),ISNUMBER(J97),ISNUMBER(K97),ISNUMBER(L97),ISNUMBER(INDIRECT("Shading!"&amp;$DZ$33&amp;$EA$33+ROW(N97)-23))),INDIRECT("Shading!"&amp;$DZ$33&amp;$EA$33+ROW(N97)-23),1)</f>
        <v>1</v>
      </c>
      <c r="O97" s="25">
        <f ca="1">IF(AND(ISNUMBER(I97),ISNUMBER(J97),ISNUMBER(K97),ISNUMBER(L97),ISNUMBER(INDIRECT("Shading!"&amp;$DZ$34&amp;$EA$34+ROW(N97)-23))),INDIRECT("Shading!"&amp;$DZ$34&amp;$EA$34+ROW(O97)-23),1)</f>
        <v>1</v>
      </c>
      <c r="P97" s="18">
        <f ca="1">IF(AND(ISNUMBER(I97),ISNUMBER(J97),ISNUMBER(K97),ISNUMBER(L97),ISNUMBER(N97)),1-(N97-BJ97)*(K97/IF(OR(E97="East",E97="West"),45,90)*(1-L97)/N97),1)</f>
        <v>1</v>
      </c>
      <c r="Q97" s="17">
        <f ca="1">IF(AND(ISNUMBER(I97),ISNUMBER(J97),ISNUMBER(K97),ISNUMBER(M97),ISNUMBER(O97)),1-(O97-CS97)*(K97/IF(OR(E97="East",E97="West"),45,90)*(1-M97)/O97),1)</f>
        <v>1</v>
      </c>
      <c r="R97" s="32" t="str">
        <f ca="1">IF(OR(P97&gt;1,Q97&gt;1),"Horizon shading ","")</f>
        <v/>
      </c>
      <c r="S97" s="29"/>
      <c r="T97" s="28"/>
      <c r="U97" s="39">
        <f>IF(AND(ISNUMBER(S97),ISNUMBER(T97)),1-0.5*(1-BT97),1)</f>
        <v>1</v>
      </c>
      <c r="V97" s="38">
        <f>IF(AND(ISNUMBER(S97),ISNUMBER(T97)),1-0.5*(1-DC97),1)</f>
        <v>1</v>
      </c>
      <c r="W97" s="215" t="str">
        <f>IF(OR(U97&gt;1,V97&gt;1),"Reveal shading ","")</f>
        <v/>
      </c>
      <c r="X97" s="23"/>
      <c r="Y97" s="23"/>
      <c r="Z97" s="19"/>
      <c r="AA97" s="19"/>
      <c r="AB97" s="25">
        <f ca="1">IF(AND(ISNUMBER(X97),ISNUMBER(Y97),ISNUMBER(Z97),ISNUMBER(INDIRECT("Shading!"&amp;$DZ$35&amp;$EA$35+ROW(N97)-23))),INDIRECT("Shading!"&amp;$DZ$35&amp;$EA$35+ROW(N97)-23),1)</f>
        <v>1</v>
      </c>
      <c r="AC97" s="25">
        <f ca="1">IF(AND(ISNUMBER(X97),ISNUMBER(Y97),ISNUMBER(AA97),ISNUMBER(INDIRECT("Shading!"&amp;$DZ$36&amp;$EA$36+ROW(N97)-23))),INDIRECT("Shading!"&amp;$DZ$36&amp;$EA$36+ROW(O97)-23),1)</f>
        <v>1</v>
      </c>
      <c r="AD97" s="18">
        <f ca="1">IF(AND(ISNUMBER(X97),ISNUMBER(Y97),ISNUMBER(Z97),ISNUMBER(AB97)),1-(AB97-CD97)/AB97*(1-Z97),1)</f>
        <v>1</v>
      </c>
      <c r="AE97" s="17">
        <f ca="1">IF(AND(ISNUMBER(X97),ISNUMBER(Y97),ISNUMBER(AA97),ISNUMBER(AC97)),1-(AC97-DM97)/AC97*(1-AA97),1)</f>
        <v>1</v>
      </c>
      <c r="AF97" s="215" t="str">
        <f ca="1">IF(OR(AD97&gt;1,AE97&gt;1),"Overhang shading ","")</f>
        <v/>
      </c>
      <c r="AG97" s="24"/>
      <c r="AH97" s="24"/>
      <c r="AI97" s="23"/>
      <c r="AJ97" s="37">
        <f>IF(AND(ISNUMBER($AI$19),ISNUMBER(AG97)),$F97*$AI$19/1000*$AG97,0)</f>
        <v>0</v>
      </c>
      <c r="AK97" s="36">
        <f>IF(AND(ISNUMBER($AI$19),ISNUMBER(AH97)),IF(ISNUMBER($AI97),$AI97,$G97)*$AI$19/1000*$AH97,0)</f>
        <v>0</v>
      </c>
      <c r="AL97" s="35">
        <f>IF(OR(AJ97&gt;0,AK97&gt;0),1-(AJ97+AK97)/H97*$AI$18,1)</f>
        <v>1</v>
      </c>
      <c r="AM97" s="215" t="str">
        <f>IF(AL97&gt;1,"Glazing bars/juliet balcony shading ","")</f>
        <v/>
      </c>
      <c r="AN97" s="19"/>
      <c r="AO97" s="19"/>
      <c r="AP97" s="18" t="str">
        <f ca="1">IF(OR(P97*U97*AD97*AL97*IF(ISNUMBER(AN97),AN97,1)&gt;=1,P97*U97*AD97*AL97*IF(ISNUMBER(AN97),AN97,1)=0),"",P97*U97*AD97*AL97*IF(ISNUMBER(AN97),AN97,1))</f>
        <v/>
      </c>
      <c r="AQ97" s="17" t="str">
        <f ca="1">IF(OR(Q97*V97*AE97*AL97*IF(ISNUMBER(AO97),AO97,1)&gt;=1,Q97*V97*AE97*AL97*IF(ISNUMBER(AO97),AO97,1)=0),"",Q97*V97*AE97*AL97*IF(ISNUMBER(AO97),AO97,1))</f>
        <v/>
      </c>
      <c r="AR97" s="16" t="str">
        <f ca="1">'Additional Shading 424'!$AP97</f>
        <v/>
      </c>
      <c r="AS97" s="16" t="str">
        <f ca="1">'Additional Shading 424'!$AQ97</f>
        <v/>
      </c>
      <c r="AZ97" s="15" t="e">
        <f ca="1">D97</f>
        <v>#REF!</v>
      </c>
      <c r="BA97" s="15" t="e">
        <f ca="1">C97</f>
        <v>#REF!</v>
      </c>
      <c r="BB97" s="14">
        <f>IF(AND(I97=0,J97=0),1,I97/J97)</f>
        <v>1</v>
      </c>
      <c r="BC97" s="14" t="e">
        <f ca="1">INT(MOD(BA97,360)/90)*90</f>
        <v>#REF!</v>
      </c>
      <c r="BD97" s="14" t="e">
        <f ca="1">IF(BC97=0,$BC$13+(1-$BC$13)/(1+$BB97^2)^$BD$13,IF(BC97=180,$BC$11+(1-$BC$11)/(1+$BB97^2)^$BD$11,$BC$12+(1-$BC$12)/(1+$BB97^2)^$BD$12))</f>
        <v>#REF!</v>
      </c>
      <c r="BE97" s="14" t="e">
        <f ca="1">IF(BC97=270,$BC$13+(1-$BC$13)/(1+$BB97^2)^$BD$13,IF(BC97=90,$BC$11+(1-$BC$11)/(1+$BB97^2)^$BD$11,$BC$12+(1-$BC$12)/(1+$BB97^2)^$BD$12))</f>
        <v>#REF!</v>
      </c>
      <c r="BF97" s="14" t="e">
        <f ca="1">BD97+1/2*(BE97-BD97)*(1-COS(2*($BA97-$BC97)*$BD$8))</f>
        <v>#REF!</v>
      </c>
      <c r="BG97" s="14" t="e">
        <f ca="1">IF(BC97=0,$BC$19*EXP($BD$19*$BB97)+1-$BC$19,IF(BC97=180,$BC$17+(1-$BC$17)/(1+$BB97^2)^$BD$17,$BC$18*EXP($BD$18*$BB97)+1-$BC$18))</f>
        <v>#REF!</v>
      </c>
      <c r="BH97" s="14" t="e">
        <f ca="1">IF(BC97=270,$BC$19*EXP($BD$19*$BB97)+1-$BC$19,IF(BC97=90,$BC$17+(1-$BC$17)/(1+$BB97^2)^$BD$17,$BC$18*EXP($BD$18*$BB97)+1-$BC$18))</f>
        <v>#REF!</v>
      </c>
      <c r="BI97" s="14" t="e">
        <f ca="1">BG97+1/2*(BH97-BG97)*(1-COS(2*($BA97-$BC97)*$BD$8))</f>
        <v>#REF!</v>
      </c>
      <c r="BJ97" s="14" t="e">
        <f ca="1">IF(OR(ISNUMBER(I97),ISNUMBER(J97)),MAX(BF97+1/2*(BI97-BF97)*(1-COS(2*$AZ97*$BD$8)),IF(SIN(RADIANS(D97))&lt;&gt;0,1-$I97/$G97/ABS(SIN(RADIANS(D97))),0)),IF(ISNUMBER(A97),1,#N/A))</f>
        <v>#N/A</v>
      </c>
      <c r="BK97" s="14"/>
      <c r="BL97" s="14" t="e">
        <f ca="1">S97/(0.5*F97+T97)</f>
        <v>#REF!</v>
      </c>
      <c r="BM97" s="14" t="e">
        <f ca="1">INT(MOD(BA97,360)/90)*90</f>
        <v>#REF!</v>
      </c>
      <c r="BN97" s="14" t="e">
        <f ca="1">IF(BM97=0,$BM$13*EXP($BN$13*$BL97)+1-$BM$13,IF(BM97=180,$BM$11*EXP($BN$11*$BL97)+1-$BM$11,$BM$12*EXP($BN$12*$BL97)+1-$BM$12))</f>
        <v>#REF!</v>
      </c>
      <c r="BO97" s="14" t="e">
        <f ca="1">IF(BM97=270,$BM$13*EXP($BN$13*$BL97)+1-$BM$13,IF(BM97=90,$BM$11*EXP($BN$11*$BL97)+1-$BM$11,$BM$12*EXP($BN$12*$BL97)+1-$BM$12))</f>
        <v>#REF!</v>
      </c>
      <c r="BP97" s="14" t="e">
        <f ca="1">BN97+1/2*(BO97-BN97)*(1-COS(2*($C97-$BM97)*$BN$8))</f>
        <v>#REF!</v>
      </c>
      <c r="BQ97" s="14" t="e">
        <f ca="1">IF(BM97=0,$BM$19*EXP($BN$19*$BL97)+1-$BM$19,IF(BM97=180,$BM$17*EXP($BN$17*$BL97)+1-$BM$17,$BM$18*EXP($BN$18*$BL97)+1-$BM$18))</f>
        <v>#REF!</v>
      </c>
      <c r="BR97" s="14" t="e">
        <f ca="1">IF(BM97=270,$BM$19*EXP($BN$19*$BL97)+1-$BM$19,IF(BM97=90,$BM$17*EXP($BN$17*$BL97)+1-$BM$17,$BM$18*EXP($BN$18*$BL97)+1-$BM$18))</f>
        <v>#REF!</v>
      </c>
      <c r="BS97" s="14" t="e">
        <f ca="1">BQ97+1/2*(BR97-BQ97)*(1-COS(2*($C97-$BM97)*$BN$8))</f>
        <v>#REF!</v>
      </c>
      <c r="BT97" s="14" t="e">
        <f ca="1">BP97+1/2*(BS97-BP97)*(1-COS(2*$AZ97*$BN$8))</f>
        <v>#REF!</v>
      </c>
      <c r="BU97" s="14"/>
      <c r="BV97" s="14" t="e">
        <f ca="1">X97/(0.5*G97+Y97)</f>
        <v>#REF!</v>
      </c>
      <c r="BW97" s="14" t="e">
        <f ca="1">INT(MOD(BA97,360)/90)*90</f>
        <v>#REF!</v>
      </c>
      <c r="BX97" s="14" t="e">
        <f ca="1">IF(BW97=0,$BW$13*EXP($BX$13*$BV97)+1-$BW$13,IF(BW97=180,$BW$11*EXP($BX$11*$BV97)+1-$BW$11,$BW$12*EXP($BX$12*$BV97)+1-$BW$12))</f>
        <v>#REF!</v>
      </c>
      <c r="BY97" s="14" t="e">
        <f ca="1">IF(BW97=270,$BW$13*EXP($BX$13*$BV97)+1-$BW$13,IF(BW97=90,$BW$11*EXP($BX$11*$BV97)+1-$BW$11,$BW$12*EXP($BX$12*$BV97)+1-$BW$12))</f>
        <v>#REF!</v>
      </c>
      <c r="BZ97" s="14" t="e">
        <f ca="1">BX97+1/2*(BY97-BX97)*(1-COS(2*($BA97-$BW97)*$BX$8))</f>
        <v>#REF!</v>
      </c>
      <c r="CA97" s="14" t="e">
        <f ca="1">MIN(1,IF(BW97=0,$BW$19*EXP($BX$19*$BV97)+1-$BW$19,IF(BW97=180,$BW$17*EXP($BX$17*$BV97)+1-$BW$17,$BW$18*EXP($BX$18*$BV97)+1-$BW$18)))</f>
        <v>#REF!</v>
      </c>
      <c r="CB97" s="14" t="e">
        <f ca="1">IF(BW97=270,$BW$19*EXP($BX$19*$BV97)+1-$BW$19,IF(BW97=90,$BW$17*EXP($BX$17*$BV97)+1-$BW$17,$BW$18*EXP($BX$18*$BV97)+1-$BW$18))</f>
        <v>#REF!</v>
      </c>
      <c r="CC97" s="14" t="e">
        <f ca="1">CA97+1/2*(CB97-CA97)*(1-COS(2*($BA97-$BW97)*$BX$8))</f>
        <v>#REF!</v>
      </c>
      <c r="CD97" s="14" t="e">
        <f ca="1">BZ97+1/2*(CC97-BZ97)*(1-COS(2*$AZ97*$BX$8))</f>
        <v>#REF!</v>
      </c>
      <c r="CI97" s="15" t="e">
        <f ca="1">D97</f>
        <v>#REF!</v>
      </c>
      <c r="CJ97" s="15" t="e">
        <f ca="1">C97</f>
        <v>#REF!</v>
      </c>
      <c r="CK97" s="14">
        <f>IF(AND(I97=0,J97=0),1,I97/J97)</f>
        <v>1</v>
      </c>
      <c r="CL97" s="14" t="e">
        <f ca="1">INT(MOD(CJ97,360)/90)*90</f>
        <v>#REF!</v>
      </c>
      <c r="CM97" s="14" t="e">
        <f ca="1">IF(CL97=0,$CL$13*EXP($CM$13*$CK97)+1-$CL$13,IF(CL97=180,$CL$11*EXP($CM$11*$CK97)+1-$CL$11,$CL$12*EXP($CM$12*$CK97)+1-$CL$12))</f>
        <v>#REF!</v>
      </c>
      <c r="CN97" s="14" t="e">
        <f ca="1">IF(CL97=270,$CL$13*EXP($CM$13*$CK97)+1-$CL$13,IF(CL97=90,$CL$11*EXP($CM$11*$CK97)+1-$CL$11,$CL$12*EXP($CM$12*$CK97)+1-$CL$12))</f>
        <v>#REF!</v>
      </c>
      <c r="CO97" s="14" t="e">
        <f ca="1">CM97+1/2*(CN97-CM97)*(1-COS(2*($CJ97-$CL97)*$CM$8))</f>
        <v>#REF!</v>
      </c>
      <c r="CP97" s="14" t="e">
        <f ca="1">IF(CL97=0,$CL$19*EXP($CM$19*$CK97)+1-$CL$19,IF(CL97=180,$CL$17*EXP($CM$17*$CK97)+1-$CL$17,$CL$18*EXP($CM$18*$CK97)+1-$CL$18))</f>
        <v>#REF!</v>
      </c>
      <c r="CQ97" s="14" t="e">
        <f ca="1">IF(CL97=270,$CL$19*EXP($CM$19*$CK97)+1-$CL$19,IF(CL97=90,$CL$17*EXP($CM$17*$CK97)+1-$CL$17,$CL$18*EXP($CM$18*$CK97)+1-$CL$18))</f>
        <v>#REF!</v>
      </c>
      <c r="CR97" s="14" t="e">
        <f ca="1">CP97+1/2*(CQ97-CP97)*(1-COS(2*($CJ97-$CL97)*$CM$8))</f>
        <v>#REF!</v>
      </c>
      <c r="CS97" s="14" t="e">
        <f ca="1">IF(OR(ISNUMBER(I97),ISNUMBER(J97)),MAX(CO97+1/2*(CR97-CO97)*(1-COS(2*$CI97*$CM$8)),IF(SIN(RADIANS(D97))&lt;&gt;0,1-$I97/$G97/ABS(SIN(RADIANS(D97))),0)),IF(ISNUMBER(A97),1,#N/A))</f>
        <v>#N/A</v>
      </c>
      <c r="CT97" s="14"/>
      <c r="CU97" s="14" t="e">
        <f ca="1">S97/(0.5*F97+T97)</f>
        <v>#REF!</v>
      </c>
      <c r="CV97" s="14" t="e">
        <f ca="1">INT(MOD(BA97,360)/90)*90</f>
        <v>#REF!</v>
      </c>
      <c r="CW97" s="14" t="e">
        <f ca="1">IF(CV97=0,$CV$13*EXP($CW$13*$CU97)+1-$CV$13,IF(CV97=180,$CV$11*EXP($CW$11*$CU97)+1-$CV$11,$CV$12*EXP($CW$12*$CU97)+1-$CV$12))</f>
        <v>#REF!</v>
      </c>
      <c r="CX97" s="14" t="e">
        <f ca="1">IF(CV97=270,$CV$13*EXP($CW$13*$CU97)+1-$CV$13,IF(CV97=90,$CV$11*EXP($CW$11*$CU97)+1-$CV$11,$CV$12*EXP($CW$12*$CU97)+1-$CV$12))</f>
        <v>#REF!</v>
      </c>
      <c r="CY97" s="14" t="e">
        <f ca="1">CW97+1/2*(CX97-CW97)*(1-COS(2*($CJ97-$CV97)*$CW$8))</f>
        <v>#REF!</v>
      </c>
      <c r="CZ97" s="14" t="e">
        <f ca="1">IF(CV97=0,$CV$19*EXP($CW$19*$CU97)+1-$CV$19,IF(CV97=180,$CV$17*EXP($CW$17*$CU97)+1-$CV$17,$CV$18*EXP($CW$18*$CU97)+1-$CV$18))</f>
        <v>#REF!</v>
      </c>
      <c r="DA97" s="14" t="e">
        <f ca="1">IF(CV97=270,$CV$19*EXP($CW$19*$CU97)+1-$CV$19,IF(CV97=90,$CV$17*EXP($CW$17*$CU97)+1-$CV$17,$CV$18*EXP($CW$18*$CU97)+1-$CV$18))</f>
        <v>#REF!</v>
      </c>
      <c r="DB97" s="14" t="e">
        <f ca="1">CZ97+1/2*(DA97-CZ97)*(1-COS(2*($CJ97-$CV97)*$CW$8))</f>
        <v>#REF!</v>
      </c>
      <c r="DC97" s="14" t="e">
        <f ca="1">IF(OR(ISNUMBER(S97),ISNUMBER(T97)),CY97+1/2*(DB97-CY97)*(1-COS(2*CI97*$CW$8)),IF(ISNUMBER(A97),1,#N/A))</f>
        <v>#N/A</v>
      </c>
      <c r="DD97" s="14"/>
      <c r="DE97" s="14" t="e">
        <f ca="1">X97/(0.5*G97+Y97)</f>
        <v>#REF!</v>
      </c>
      <c r="DF97" s="14" t="e">
        <f ca="1">INT(MOD(CJ97,360)/90)*90</f>
        <v>#REF!</v>
      </c>
      <c r="DG97" s="14" t="e">
        <f ca="1">IF(DF97=0,$DF$13*EXP($DG$13*$DE97)+1-$DF$13,IF(DF97=180,$DF$11*EXP($DG$11*$DE97)+1-$DF$11,$DF$12*EXP($DG$12*$DE97)+1-$DF$12))</f>
        <v>#REF!</v>
      </c>
      <c r="DH97" s="14" t="e">
        <f ca="1">IF(DF97=270,$DF$13*EXP($DG$13*$DE97)+1-$DF$13,IF(DF97=90,$DF$11*EXP($DG$11*$DE97)+1-$DF$11,$DF$12*EXP($DG$12*$DE97)+1-$DF$12))</f>
        <v>#REF!</v>
      </c>
      <c r="DI97" s="14" t="e">
        <f ca="1">DG97+1/2*(DH97-DG97)*(1-COS(2*($CJ97-$DF97)*$DG$8))</f>
        <v>#REF!</v>
      </c>
      <c r="DJ97" s="14" t="e">
        <f ca="1">MIN(1,IF(DF97=0,$DF$19+(1-$DF$19)/(1+$DE97^2)^$DG$19,IF(DF97=180,$DF$17+(1-$DF$17)/(1+$DE97^2)^$DG$17,$DF$18+(1-$DF$18)/(1+$DE97^2)^$DG$18)))</f>
        <v>#REF!</v>
      </c>
      <c r="DK97" s="14" t="e">
        <f ca="1">IF(DF97=270,$DF$19+(1-$DF$19)/(1+$DE97^2)^$DG$19,IF(DF97=90,$DF$17+(1-$DF$17)/(1+$DE97^2)^$DG$17,$DF$18+(1-$DF$18)/(1+$DE97^2)^$DG$18))</f>
        <v>#REF!</v>
      </c>
      <c r="DL97" s="14" t="e">
        <f ca="1">DJ97+1/2*(DK97-DJ97)*(1-COS(2*($CJ97-$DF97)*$DG$8))</f>
        <v>#REF!</v>
      </c>
      <c r="DM97" s="14" t="e">
        <f ca="1">IF(OR(ISNUMBER(X97),ISNUMBER(Y97)),DI97+1/2*(DL97-DI97)*(1-COS(2*$CI97*$DG$8)),IF(ISNUMBER(A97),1,#N/A))</f>
        <v>#N/A</v>
      </c>
    </row>
    <row r="98" spans="1:117" s="1" customFormat="1">
      <c r="A98" s="33" t="e">
        <f ca="1">INDIRECT("Shading!"&amp;$DZ$24&amp;$EA$24+ROW(A98)-23)</f>
        <v>#REF!</v>
      </c>
      <c r="B98" s="34" t="e">
        <f ca="1">INDIRECT("Shading!"&amp;$DZ$25&amp;$EA$25+ROW(B98)-23)</f>
        <v>#REF!</v>
      </c>
      <c r="C98" s="33" t="e">
        <f ca="1">INDIRECT("Shading!"&amp;$DZ$26&amp;$EA$26+ROW(C98)-23)</f>
        <v>#REF!</v>
      </c>
      <c r="D98" s="33" t="e">
        <f ca="1">INDIRECT("Shading!"&amp;$DZ$27&amp;$EA$27+ROW(D98)-23)</f>
        <v>#REF!</v>
      </c>
      <c r="E98" s="32" t="e">
        <f ca="1">INDIRECT("Shading!"&amp;$DZ$28&amp;$EA$28+ROW(E98)-23)</f>
        <v>#REF!</v>
      </c>
      <c r="F98" s="31" t="e">
        <f ca="1">INDIRECT("Shading!"&amp;$DZ$29&amp;$EA$29+ROW(F98)-23)</f>
        <v>#REF!</v>
      </c>
      <c r="G98" s="31" t="e">
        <f ca="1">INDIRECT("Shading!"&amp;$DZ$30&amp;$EA$30+ROW(G98)-23)</f>
        <v>#REF!</v>
      </c>
      <c r="H98" s="30" t="e">
        <f ca="1">INDIRECT("Shading!"&amp;$DZ$31&amp;$EA$31+ROW(H98)-23)</f>
        <v>#REF!</v>
      </c>
      <c r="I98" s="23"/>
      <c r="J98" s="23"/>
      <c r="K98" s="24"/>
      <c r="L98" s="19"/>
      <c r="M98" s="19"/>
      <c r="N98" s="25">
        <f ca="1">IF(AND(ISNUMBER(I98),ISNUMBER(J98),ISNUMBER(K98),ISNUMBER(L98),ISNUMBER(INDIRECT("Shading!"&amp;$DZ$33&amp;$EA$33+ROW(N98)-23))),INDIRECT("Shading!"&amp;$DZ$33&amp;$EA$33+ROW(N98)-23),1)</f>
        <v>1</v>
      </c>
      <c r="O98" s="25">
        <f ca="1">IF(AND(ISNUMBER(I98),ISNUMBER(J98),ISNUMBER(K98),ISNUMBER(L98),ISNUMBER(INDIRECT("Shading!"&amp;$DZ$34&amp;$EA$34+ROW(N98)-23))),INDIRECT("Shading!"&amp;$DZ$34&amp;$EA$34+ROW(O98)-23),1)</f>
        <v>1</v>
      </c>
      <c r="P98" s="18">
        <f ca="1">IF(AND(ISNUMBER(I98),ISNUMBER(J98),ISNUMBER(K98),ISNUMBER(L98),ISNUMBER(N98)),1-(N98-BJ98)*(K98/IF(OR(E98="East",E98="West"),45,90)*(1-L98)/N98),1)</f>
        <v>1</v>
      </c>
      <c r="Q98" s="17">
        <f ca="1">IF(AND(ISNUMBER(I98),ISNUMBER(J98),ISNUMBER(K98),ISNUMBER(M98),ISNUMBER(O98)),1-(O98-CS98)*(K98/IF(OR(E98="East",E98="West"),45,90)*(1-M98)/O98),1)</f>
        <v>1</v>
      </c>
      <c r="R98" s="32" t="str">
        <f ca="1">IF(OR(P98&gt;1,Q98&gt;1),"Horizon shading ","")</f>
        <v/>
      </c>
      <c r="S98" s="29"/>
      <c r="T98" s="28"/>
      <c r="U98" s="39">
        <f>IF(AND(ISNUMBER(S98),ISNUMBER(T98)),1-0.5*(1-BT98),1)</f>
        <v>1</v>
      </c>
      <c r="V98" s="38">
        <f>IF(AND(ISNUMBER(S98),ISNUMBER(T98)),1-0.5*(1-DC98),1)</f>
        <v>1</v>
      </c>
      <c r="W98" s="215" t="str">
        <f>IF(OR(U98&gt;1,V98&gt;1),"Reveal shading ","")</f>
        <v/>
      </c>
      <c r="X98" s="23"/>
      <c r="Y98" s="23"/>
      <c r="Z98" s="19"/>
      <c r="AA98" s="19"/>
      <c r="AB98" s="25">
        <f ca="1">IF(AND(ISNUMBER(X98),ISNUMBER(Y98),ISNUMBER(Z98),ISNUMBER(INDIRECT("Shading!"&amp;$DZ$35&amp;$EA$35+ROW(N98)-23))),INDIRECT("Shading!"&amp;$DZ$35&amp;$EA$35+ROW(N98)-23),1)</f>
        <v>1</v>
      </c>
      <c r="AC98" s="25">
        <f ca="1">IF(AND(ISNUMBER(X98),ISNUMBER(Y98),ISNUMBER(AA98),ISNUMBER(INDIRECT("Shading!"&amp;$DZ$36&amp;$EA$36+ROW(N98)-23))),INDIRECT("Shading!"&amp;$DZ$36&amp;$EA$36+ROW(O98)-23),1)</f>
        <v>1</v>
      </c>
      <c r="AD98" s="18">
        <f ca="1">IF(AND(ISNUMBER(X98),ISNUMBER(Y98),ISNUMBER(Z98),ISNUMBER(AB98)),1-(AB98-CD98)/AB98*(1-Z98),1)</f>
        <v>1</v>
      </c>
      <c r="AE98" s="17">
        <f ca="1">IF(AND(ISNUMBER(X98),ISNUMBER(Y98),ISNUMBER(AA98),ISNUMBER(AC98)),1-(AC98-DM98)/AC98*(1-AA98),1)</f>
        <v>1</v>
      </c>
      <c r="AF98" s="215" t="str">
        <f ca="1">IF(OR(AD98&gt;1,AE98&gt;1),"Overhang shading ","")</f>
        <v/>
      </c>
      <c r="AG98" s="24"/>
      <c r="AH98" s="24"/>
      <c r="AI98" s="23"/>
      <c r="AJ98" s="37">
        <f>IF(AND(ISNUMBER($AI$19),ISNUMBER(AG98)),$F98*$AI$19/1000*$AG98,0)</f>
        <v>0</v>
      </c>
      <c r="AK98" s="36">
        <f>IF(AND(ISNUMBER($AI$19),ISNUMBER(AH98)),IF(ISNUMBER($AI98),$AI98,$G98)*$AI$19/1000*$AH98,0)</f>
        <v>0</v>
      </c>
      <c r="AL98" s="35">
        <f>IF(OR(AJ98&gt;0,AK98&gt;0),1-(AJ98+AK98)/H98*$AI$18,1)</f>
        <v>1</v>
      </c>
      <c r="AM98" s="215" t="str">
        <f>IF(AL98&gt;1,"Glazing bars/juliet balcony shading ","")</f>
        <v/>
      </c>
      <c r="AN98" s="19"/>
      <c r="AO98" s="19"/>
      <c r="AP98" s="18" t="str">
        <f ca="1">IF(OR(P98*U98*AD98*AL98*IF(ISNUMBER(AN98),AN98,1)&gt;=1,P98*U98*AD98*AL98*IF(ISNUMBER(AN98),AN98,1)=0),"",P98*U98*AD98*AL98*IF(ISNUMBER(AN98),AN98,1))</f>
        <v/>
      </c>
      <c r="AQ98" s="17" t="str">
        <f ca="1">IF(OR(Q98*V98*AE98*AL98*IF(ISNUMBER(AO98),AO98,1)&gt;=1,Q98*V98*AE98*AL98*IF(ISNUMBER(AO98),AO98,1)=0),"",Q98*V98*AE98*AL98*IF(ISNUMBER(AO98),AO98,1))</f>
        <v/>
      </c>
      <c r="AR98" s="16" t="str">
        <f ca="1">'Additional Shading 424'!$AP98</f>
        <v/>
      </c>
      <c r="AS98" s="16" t="str">
        <f ca="1">'Additional Shading 424'!$AQ98</f>
        <v/>
      </c>
      <c r="AZ98" s="15" t="e">
        <f ca="1">D98</f>
        <v>#REF!</v>
      </c>
      <c r="BA98" s="15" t="e">
        <f ca="1">C98</f>
        <v>#REF!</v>
      </c>
      <c r="BB98" s="14">
        <f>IF(AND(I98=0,J98=0),1,I98/J98)</f>
        <v>1</v>
      </c>
      <c r="BC98" s="14" t="e">
        <f ca="1">INT(MOD(BA98,360)/90)*90</f>
        <v>#REF!</v>
      </c>
      <c r="BD98" s="14" t="e">
        <f ca="1">IF(BC98=0,$BC$13+(1-$BC$13)/(1+$BB98^2)^$BD$13,IF(BC98=180,$BC$11+(1-$BC$11)/(1+$BB98^2)^$BD$11,$BC$12+(1-$BC$12)/(1+$BB98^2)^$BD$12))</f>
        <v>#REF!</v>
      </c>
      <c r="BE98" s="14" t="e">
        <f ca="1">IF(BC98=270,$BC$13+(1-$BC$13)/(1+$BB98^2)^$BD$13,IF(BC98=90,$BC$11+(1-$BC$11)/(1+$BB98^2)^$BD$11,$BC$12+(1-$BC$12)/(1+$BB98^2)^$BD$12))</f>
        <v>#REF!</v>
      </c>
      <c r="BF98" s="14" t="e">
        <f ca="1">BD98+1/2*(BE98-BD98)*(1-COS(2*($BA98-$BC98)*$BD$8))</f>
        <v>#REF!</v>
      </c>
      <c r="BG98" s="14" t="e">
        <f ca="1">IF(BC98=0,$BC$19*EXP($BD$19*$BB98)+1-$BC$19,IF(BC98=180,$BC$17+(1-$BC$17)/(1+$BB98^2)^$BD$17,$BC$18*EXP($BD$18*$BB98)+1-$BC$18))</f>
        <v>#REF!</v>
      </c>
      <c r="BH98" s="14" t="e">
        <f ca="1">IF(BC98=270,$BC$19*EXP($BD$19*$BB98)+1-$BC$19,IF(BC98=90,$BC$17+(1-$BC$17)/(1+$BB98^2)^$BD$17,$BC$18*EXP($BD$18*$BB98)+1-$BC$18))</f>
        <v>#REF!</v>
      </c>
      <c r="BI98" s="14" t="e">
        <f ca="1">BG98+1/2*(BH98-BG98)*(1-COS(2*($BA98-$BC98)*$BD$8))</f>
        <v>#REF!</v>
      </c>
      <c r="BJ98" s="14" t="e">
        <f ca="1">IF(OR(ISNUMBER(I98),ISNUMBER(J98)),MAX(BF98+1/2*(BI98-BF98)*(1-COS(2*$AZ98*$BD$8)),IF(SIN(RADIANS(D98))&lt;&gt;0,1-$I98/$G98/ABS(SIN(RADIANS(D98))),0)),IF(ISNUMBER(A98),1,#N/A))</f>
        <v>#N/A</v>
      </c>
      <c r="BK98" s="14"/>
      <c r="BL98" s="14" t="e">
        <f ca="1">S98/(0.5*F98+T98)</f>
        <v>#REF!</v>
      </c>
      <c r="BM98" s="14" t="e">
        <f ca="1">INT(MOD(BA98,360)/90)*90</f>
        <v>#REF!</v>
      </c>
      <c r="BN98" s="14" t="e">
        <f ca="1">IF(BM98=0,$BM$13*EXP($BN$13*$BL98)+1-$BM$13,IF(BM98=180,$BM$11*EXP($BN$11*$BL98)+1-$BM$11,$BM$12*EXP($BN$12*$BL98)+1-$BM$12))</f>
        <v>#REF!</v>
      </c>
      <c r="BO98" s="14" t="e">
        <f ca="1">IF(BM98=270,$BM$13*EXP($BN$13*$BL98)+1-$BM$13,IF(BM98=90,$BM$11*EXP($BN$11*$BL98)+1-$BM$11,$BM$12*EXP($BN$12*$BL98)+1-$BM$12))</f>
        <v>#REF!</v>
      </c>
      <c r="BP98" s="14" t="e">
        <f ca="1">BN98+1/2*(BO98-BN98)*(1-COS(2*($C98-$BM98)*$BN$8))</f>
        <v>#REF!</v>
      </c>
      <c r="BQ98" s="14" t="e">
        <f ca="1">IF(BM98=0,$BM$19*EXP($BN$19*$BL98)+1-$BM$19,IF(BM98=180,$BM$17*EXP($BN$17*$BL98)+1-$BM$17,$BM$18*EXP($BN$18*$BL98)+1-$BM$18))</f>
        <v>#REF!</v>
      </c>
      <c r="BR98" s="14" t="e">
        <f ca="1">IF(BM98=270,$BM$19*EXP($BN$19*$BL98)+1-$BM$19,IF(BM98=90,$BM$17*EXP($BN$17*$BL98)+1-$BM$17,$BM$18*EXP($BN$18*$BL98)+1-$BM$18))</f>
        <v>#REF!</v>
      </c>
      <c r="BS98" s="14" t="e">
        <f ca="1">BQ98+1/2*(BR98-BQ98)*(1-COS(2*($C98-$BM98)*$BN$8))</f>
        <v>#REF!</v>
      </c>
      <c r="BT98" s="14" t="e">
        <f ca="1">BP98+1/2*(BS98-BP98)*(1-COS(2*$AZ98*$BN$8))</f>
        <v>#REF!</v>
      </c>
      <c r="BU98" s="14"/>
      <c r="BV98" s="14" t="e">
        <f ca="1">X98/(0.5*G98+Y98)</f>
        <v>#REF!</v>
      </c>
      <c r="BW98" s="14" t="e">
        <f ca="1">INT(MOD(BA98,360)/90)*90</f>
        <v>#REF!</v>
      </c>
      <c r="BX98" s="14" t="e">
        <f ca="1">IF(BW98=0,$BW$13*EXP($BX$13*$BV98)+1-$BW$13,IF(BW98=180,$BW$11*EXP($BX$11*$BV98)+1-$BW$11,$BW$12*EXP($BX$12*$BV98)+1-$BW$12))</f>
        <v>#REF!</v>
      </c>
      <c r="BY98" s="14" t="e">
        <f ca="1">IF(BW98=270,$BW$13*EXP($BX$13*$BV98)+1-$BW$13,IF(BW98=90,$BW$11*EXP($BX$11*$BV98)+1-$BW$11,$BW$12*EXP($BX$12*$BV98)+1-$BW$12))</f>
        <v>#REF!</v>
      </c>
      <c r="BZ98" s="14" t="e">
        <f ca="1">BX98+1/2*(BY98-BX98)*(1-COS(2*($BA98-$BW98)*$BX$8))</f>
        <v>#REF!</v>
      </c>
      <c r="CA98" s="14" t="e">
        <f ca="1">MIN(1,IF(BW98=0,$BW$19*EXP($BX$19*$BV98)+1-$BW$19,IF(BW98=180,$BW$17*EXP($BX$17*$BV98)+1-$BW$17,$BW$18*EXP($BX$18*$BV98)+1-$BW$18)))</f>
        <v>#REF!</v>
      </c>
      <c r="CB98" s="14" t="e">
        <f ca="1">IF(BW98=270,$BW$19*EXP($BX$19*$BV98)+1-$BW$19,IF(BW98=90,$BW$17*EXP($BX$17*$BV98)+1-$BW$17,$BW$18*EXP($BX$18*$BV98)+1-$BW$18))</f>
        <v>#REF!</v>
      </c>
      <c r="CC98" s="14" t="e">
        <f ca="1">CA98+1/2*(CB98-CA98)*(1-COS(2*($BA98-$BW98)*$BX$8))</f>
        <v>#REF!</v>
      </c>
      <c r="CD98" s="14" t="e">
        <f ca="1">BZ98+1/2*(CC98-BZ98)*(1-COS(2*$AZ98*$BX$8))</f>
        <v>#REF!</v>
      </c>
      <c r="CI98" s="15" t="e">
        <f ca="1">D98</f>
        <v>#REF!</v>
      </c>
      <c r="CJ98" s="15" t="e">
        <f ca="1">C98</f>
        <v>#REF!</v>
      </c>
      <c r="CK98" s="14">
        <f>IF(AND(I98=0,J98=0),1,I98/J98)</f>
        <v>1</v>
      </c>
      <c r="CL98" s="14" t="e">
        <f ca="1">INT(MOD(CJ98,360)/90)*90</f>
        <v>#REF!</v>
      </c>
      <c r="CM98" s="14" t="e">
        <f ca="1">IF(CL98=0,$CL$13*EXP($CM$13*$CK98)+1-$CL$13,IF(CL98=180,$CL$11*EXP($CM$11*$CK98)+1-$CL$11,$CL$12*EXP($CM$12*$CK98)+1-$CL$12))</f>
        <v>#REF!</v>
      </c>
      <c r="CN98" s="14" t="e">
        <f ca="1">IF(CL98=270,$CL$13*EXP($CM$13*$CK98)+1-$CL$13,IF(CL98=90,$CL$11*EXP($CM$11*$CK98)+1-$CL$11,$CL$12*EXP($CM$12*$CK98)+1-$CL$12))</f>
        <v>#REF!</v>
      </c>
      <c r="CO98" s="14" t="e">
        <f ca="1">CM98+1/2*(CN98-CM98)*(1-COS(2*($CJ98-$CL98)*$CM$8))</f>
        <v>#REF!</v>
      </c>
      <c r="CP98" s="14" t="e">
        <f ca="1">IF(CL98=0,$CL$19*EXP($CM$19*$CK98)+1-$CL$19,IF(CL98=180,$CL$17*EXP($CM$17*$CK98)+1-$CL$17,$CL$18*EXP($CM$18*$CK98)+1-$CL$18))</f>
        <v>#REF!</v>
      </c>
      <c r="CQ98" s="14" t="e">
        <f ca="1">IF(CL98=270,$CL$19*EXP($CM$19*$CK98)+1-$CL$19,IF(CL98=90,$CL$17*EXP($CM$17*$CK98)+1-$CL$17,$CL$18*EXP($CM$18*$CK98)+1-$CL$18))</f>
        <v>#REF!</v>
      </c>
      <c r="CR98" s="14" t="e">
        <f ca="1">CP98+1/2*(CQ98-CP98)*(1-COS(2*($CJ98-$CL98)*$CM$8))</f>
        <v>#REF!</v>
      </c>
      <c r="CS98" s="14" t="e">
        <f ca="1">IF(OR(ISNUMBER(I98),ISNUMBER(J98)),MAX(CO98+1/2*(CR98-CO98)*(1-COS(2*$CI98*$CM$8)),IF(SIN(RADIANS(D98))&lt;&gt;0,1-$I98/$G98/ABS(SIN(RADIANS(D98))),0)),IF(ISNUMBER(A98),1,#N/A))</f>
        <v>#N/A</v>
      </c>
      <c r="CT98" s="14"/>
      <c r="CU98" s="14" t="e">
        <f ca="1">S98/(0.5*F98+T98)</f>
        <v>#REF!</v>
      </c>
      <c r="CV98" s="14" t="e">
        <f ca="1">INT(MOD(BA98,360)/90)*90</f>
        <v>#REF!</v>
      </c>
      <c r="CW98" s="14" t="e">
        <f ca="1">IF(CV98=0,$CV$13*EXP($CW$13*$CU98)+1-$CV$13,IF(CV98=180,$CV$11*EXP($CW$11*$CU98)+1-$CV$11,$CV$12*EXP($CW$12*$CU98)+1-$CV$12))</f>
        <v>#REF!</v>
      </c>
      <c r="CX98" s="14" t="e">
        <f ca="1">IF(CV98=270,$CV$13*EXP($CW$13*$CU98)+1-$CV$13,IF(CV98=90,$CV$11*EXP($CW$11*$CU98)+1-$CV$11,$CV$12*EXP($CW$12*$CU98)+1-$CV$12))</f>
        <v>#REF!</v>
      </c>
      <c r="CY98" s="14" t="e">
        <f ca="1">CW98+1/2*(CX98-CW98)*(1-COS(2*($CJ98-$CV98)*$CW$8))</f>
        <v>#REF!</v>
      </c>
      <c r="CZ98" s="14" t="e">
        <f ca="1">IF(CV98=0,$CV$19*EXP($CW$19*$CU98)+1-$CV$19,IF(CV98=180,$CV$17*EXP($CW$17*$CU98)+1-$CV$17,$CV$18*EXP($CW$18*$CU98)+1-$CV$18))</f>
        <v>#REF!</v>
      </c>
      <c r="DA98" s="14" t="e">
        <f ca="1">IF(CV98=270,$CV$19*EXP($CW$19*$CU98)+1-$CV$19,IF(CV98=90,$CV$17*EXP($CW$17*$CU98)+1-$CV$17,$CV$18*EXP($CW$18*$CU98)+1-$CV$18))</f>
        <v>#REF!</v>
      </c>
      <c r="DB98" s="14" t="e">
        <f ca="1">CZ98+1/2*(DA98-CZ98)*(1-COS(2*($CJ98-$CV98)*$CW$8))</f>
        <v>#REF!</v>
      </c>
      <c r="DC98" s="14" t="e">
        <f ca="1">IF(OR(ISNUMBER(S98),ISNUMBER(T98)),CY98+1/2*(DB98-CY98)*(1-COS(2*CI98*$CW$8)),IF(ISNUMBER(A98),1,#N/A))</f>
        <v>#N/A</v>
      </c>
      <c r="DD98" s="14"/>
      <c r="DE98" s="14" t="e">
        <f ca="1">X98/(0.5*G98+Y98)</f>
        <v>#REF!</v>
      </c>
      <c r="DF98" s="14" t="e">
        <f ca="1">INT(MOD(CJ98,360)/90)*90</f>
        <v>#REF!</v>
      </c>
      <c r="DG98" s="14" t="e">
        <f ca="1">IF(DF98=0,$DF$13*EXP($DG$13*$DE98)+1-$DF$13,IF(DF98=180,$DF$11*EXP($DG$11*$DE98)+1-$DF$11,$DF$12*EXP($DG$12*$DE98)+1-$DF$12))</f>
        <v>#REF!</v>
      </c>
      <c r="DH98" s="14" t="e">
        <f ca="1">IF(DF98=270,$DF$13*EXP($DG$13*$DE98)+1-$DF$13,IF(DF98=90,$DF$11*EXP($DG$11*$DE98)+1-$DF$11,$DF$12*EXP($DG$12*$DE98)+1-$DF$12))</f>
        <v>#REF!</v>
      </c>
      <c r="DI98" s="14" t="e">
        <f ca="1">DG98+1/2*(DH98-DG98)*(1-COS(2*($CJ98-$DF98)*$DG$8))</f>
        <v>#REF!</v>
      </c>
      <c r="DJ98" s="14" t="e">
        <f ca="1">MIN(1,IF(DF98=0,$DF$19+(1-$DF$19)/(1+$DE98^2)^$DG$19,IF(DF98=180,$DF$17+(1-$DF$17)/(1+$DE98^2)^$DG$17,$DF$18+(1-$DF$18)/(1+$DE98^2)^$DG$18)))</f>
        <v>#REF!</v>
      </c>
      <c r="DK98" s="14" t="e">
        <f ca="1">IF(DF98=270,$DF$19+(1-$DF$19)/(1+$DE98^2)^$DG$19,IF(DF98=90,$DF$17+(1-$DF$17)/(1+$DE98^2)^$DG$17,$DF$18+(1-$DF$18)/(1+$DE98^2)^$DG$18))</f>
        <v>#REF!</v>
      </c>
      <c r="DL98" s="14" t="e">
        <f ca="1">DJ98+1/2*(DK98-DJ98)*(1-COS(2*($CJ98-$DF98)*$DG$8))</f>
        <v>#REF!</v>
      </c>
      <c r="DM98" s="14" t="e">
        <f ca="1">IF(OR(ISNUMBER(X98),ISNUMBER(Y98)),DI98+1/2*(DL98-DI98)*(1-COS(2*$CI98*$DG$8)),IF(ISNUMBER(A98),1,#N/A))</f>
        <v>#N/A</v>
      </c>
    </row>
    <row r="99" spans="1:117" s="1" customFormat="1">
      <c r="A99" s="33" t="e">
        <f ca="1">INDIRECT("Shading!"&amp;$DZ$24&amp;$EA$24+ROW(A99)-23)</f>
        <v>#REF!</v>
      </c>
      <c r="B99" s="34" t="e">
        <f ca="1">INDIRECT("Shading!"&amp;$DZ$25&amp;$EA$25+ROW(B99)-23)</f>
        <v>#REF!</v>
      </c>
      <c r="C99" s="33" t="e">
        <f ca="1">INDIRECT("Shading!"&amp;$DZ$26&amp;$EA$26+ROW(C99)-23)</f>
        <v>#REF!</v>
      </c>
      <c r="D99" s="33" t="e">
        <f ca="1">INDIRECT("Shading!"&amp;$DZ$27&amp;$EA$27+ROW(D99)-23)</f>
        <v>#REF!</v>
      </c>
      <c r="E99" s="32" t="e">
        <f ca="1">INDIRECT("Shading!"&amp;$DZ$28&amp;$EA$28+ROW(E99)-23)</f>
        <v>#REF!</v>
      </c>
      <c r="F99" s="31" t="e">
        <f ca="1">INDIRECT("Shading!"&amp;$DZ$29&amp;$EA$29+ROW(F99)-23)</f>
        <v>#REF!</v>
      </c>
      <c r="G99" s="31" t="e">
        <f ca="1">INDIRECT("Shading!"&amp;$DZ$30&amp;$EA$30+ROW(G99)-23)</f>
        <v>#REF!</v>
      </c>
      <c r="H99" s="30" t="e">
        <f ca="1">INDIRECT("Shading!"&amp;$DZ$31&amp;$EA$31+ROW(H99)-23)</f>
        <v>#REF!</v>
      </c>
      <c r="I99" s="23"/>
      <c r="J99" s="23"/>
      <c r="K99" s="24"/>
      <c r="L99" s="19"/>
      <c r="M99" s="19"/>
      <c r="N99" s="25">
        <f ca="1">IF(AND(ISNUMBER(I99),ISNUMBER(J99),ISNUMBER(K99),ISNUMBER(L99),ISNUMBER(INDIRECT("Shading!"&amp;$DZ$33&amp;$EA$33+ROW(N99)-23))),INDIRECT("Shading!"&amp;$DZ$33&amp;$EA$33+ROW(N99)-23),1)</f>
        <v>1</v>
      </c>
      <c r="O99" s="25">
        <f ca="1">IF(AND(ISNUMBER(I99),ISNUMBER(J99),ISNUMBER(K99),ISNUMBER(L99),ISNUMBER(INDIRECT("Shading!"&amp;$DZ$34&amp;$EA$34+ROW(N99)-23))),INDIRECT("Shading!"&amp;$DZ$34&amp;$EA$34+ROW(O99)-23),1)</f>
        <v>1</v>
      </c>
      <c r="P99" s="18">
        <f ca="1">IF(AND(ISNUMBER(I99),ISNUMBER(J99),ISNUMBER(K99),ISNUMBER(L99),ISNUMBER(N99)),1-(N99-BJ99)*(K99/IF(OR(E99="East",E99="West"),45,90)*(1-L99)/N99),1)</f>
        <v>1</v>
      </c>
      <c r="Q99" s="17">
        <f ca="1">IF(AND(ISNUMBER(I99),ISNUMBER(J99),ISNUMBER(K99),ISNUMBER(M99),ISNUMBER(O99)),1-(O99-CS99)*(K99/IF(OR(E99="East",E99="West"),45,90)*(1-M99)/O99),1)</f>
        <v>1</v>
      </c>
      <c r="R99" s="32" t="str">
        <f ca="1">IF(OR(P99&gt;1,Q99&gt;1),"Horizon shading ","")</f>
        <v/>
      </c>
      <c r="S99" s="29"/>
      <c r="T99" s="28"/>
      <c r="U99" s="39">
        <f>IF(AND(ISNUMBER(S99),ISNUMBER(T99)),1-0.5*(1-BT99),1)</f>
        <v>1</v>
      </c>
      <c r="V99" s="38">
        <f>IF(AND(ISNUMBER(S99),ISNUMBER(T99)),1-0.5*(1-DC99),1)</f>
        <v>1</v>
      </c>
      <c r="W99" s="215" t="str">
        <f>IF(OR(U99&gt;1,V99&gt;1),"Reveal shading ","")</f>
        <v/>
      </c>
      <c r="X99" s="23"/>
      <c r="Y99" s="23"/>
      <c r="Z99" s="19"/>
      <c r="AA99" s="19"/>
      <c r="AB99" s="25">
        <f ca="1">IF(AND(ISNUMBER(X99),ISNUMBER(Y99),ISNUMBER(Z99),ISNUMBER(INDIRECT("Shading!"&amp;$DZ$35&amp;$EA$35+ROW(N99)-23))),INDIRECT("Shading!"&amp;$DZ$35&amp;$EA$35+ROW(N99)-23),1)</f>
        <v>1</v>
      </c>
      <c r="AC99" s="25">
        <f ca="1">IF(AND(ISNUMBER(X99),ISNUMBER(Y99),ISNUMBER(AA99),ISNUMBER(INDIRECT("Shading!"&amp;$DZ$36&amp;$EA$36+ROW(N99)-23))),INDIRECT("Shading!"&amp;$DZ$36&amp;$EA$36+ROW(O99)-23),1)</f>
        <v>1</v>
      </c>
      <c r="AD99" s="18">
        <f ca="1">IF(AND(ISNUMBER(X99),ISNUMBER(Y99),ISNUMBER(Z99),ISNUMBER(AB99)),1-(AB99-CD99)/AB99*(1-Z99),1)</f>
        <v>1</v>
      </c>
      <c r="AE99" s="17">
        <f ca="1">IF(AND(ISNUMBER(X99),ISNUMBER(Y99),ISNUMBER(AA99),ISNUMBER(AC99)),1-(AC99-DM99)/AC99*(1-AA99),1)</f>
        <v>1</v>
      </c>
      <c r="AF99" s="215" t="str">
        <f ca="1">IF(OR(AD99&gt;1,AE99&gt;1),"Overhang shading ","")</f>
        <v/>
      </c>
      <c r="AG99" s="24"/>
      <c r="AH99" s="24"/>
      <c r="AI99" s="23"/>
      <c r="AJ99" s="37">
        <f>IF(AND(ISNUMBER($AI$19),ISNUMBER(AG99)),$F99*$AI$19/1000*$AG99,0)</f>
        <v>0</v>
      </c>
      <c r="AK99" s="36">
        <f>IF(AND(ISNUMBER($AI$19),ISNUMBER(AH99)),IF(ISNUMBER($AI99),$AI99,$G99)*$AI$19/1000*$AH99,0)</f>
        <v>0</v>
      </c>
      <c r="AL99" s="35">
        <f>IF(OR(AJ99&gt;0,AK99&gt;0),1-(AJ99+AK99)/H99*$AI$18,1)</f>
        <v>1</v>
      </c>
      <c r="AM99" s="215" t="str">
        <f>IF(AL99&gt;1,"Glazing bars/juliet balcony shading ","")</f>
        <v/>
      </c>
      <c r="AN99" s="19"/>
      <c r="AO99" s="19"/>
      <c r="AP99" s="18" t="str">
        <f ca="1">IF(OR(P99*U99*AD99*AL99*IF(ISNUMBER(AN99),AN99,1)&gt;=1,P99*U99*AD99*AL99*IF(ISNUMBER(AN99),AN99,1)=0),"",P99*U99*AD99*AL99*IF(ISNUMBER(AN99),AN99,1))</f>
        <v/>
      </c>
      <c r="AQ99" s="17" t="str">
        <f ca="1">IF(OR(Q99*V99*AE99*AL99*IF(ISNUMBER(AO99),AO99,1)&gt;=1,Q99*V99*AE99*AL99*IF(ISNUMBER(AO99),AO99,1)=0),"",Q99*V99*AE99*AL99*IF(ISNUMBER(AO99),AO99,1))</f>
        <v/>
      </c>
      <c r="AR99" s="16" t="str">
        <f ca="1">'Additional Shading 424'!$AP99</f>
        <v/>
      </c>
      <c r="AS99" s="16" t="str">
        <f ca="1">'Additional Shading 424'!$AQ99</f>
        <v/>
      </c>
      <c r="AZ99" s="15" t="e">
        <f ca="1">D99</f>
        <v>#REF!</v>
      </c>
      <c r="BA99" s="15" t="e">
        <f ca="1">C99</f>
        <v>#REF!</v>
      </c>
      <c r="BB99" s="14">
        <f>IF(AND(I99=0,J99=0),1,I99/J99)</f>
        <v>1</v>
      </c>
      <c r="BC99" s="14" t="e">
        <f ca="1">INT(MOD(BA99,360)/90)*90</f>
        <v>#REF!</v>
      </c>
      <c r="BD99" s="14" t="e">
        <f ca="1">IF(BC99=0,$BC$13+(1-$BC$13)/(1+$BB99^2)^$BD$13,IF(BC99=180,$BC$11+(1-$BC$11)/(1+$BB99^2)^$BD$11,$BC$12+(1-$BC$12)/(1+$BB99^2)^$BD$12))</f>
        <v>#REF!</v>
      </c>
      <c r="BE99" s="14" t="e">
        <f ca="1">IF(BC99=270,$BC$13+(1-$BC$13)/(1+$BB99^2)^$BD$13,IF(BC99=90,$BC$11+(1-$BC$11)/(1+$BB99^2)^$BD$11,$BC$12+(1-$BC$12)/(1+$BB99^2)^$BD$12))</f>
        <v>#REF!</v>
      </c>
      <c r="BF99" s="14" t="e">
        <f ca="1">BD99+1/2*(BE99-BD99)*(1-COS(2*($BA99-$BC99)*$BD$8))</f>
        <v>#REF!</v>
      </c>
      <c r="BG99" s="14" t="e">
        <f ca="1">IF(BC99=0,$BC$19*EXP($BD$19*$BB99)+1-$BC$19,IF(BC99=180,$BC$17+(1-$BC$17)/(1+$BB99^2)^$BD$17,$BC$18*EXP($BD$18*$BB99)+1-$BC$18))</f>
        <v>#REF!</v>
      </c>
      <c r="BH99" s="14" t="e">
        <f ca="1">IF(BC99=270,$BC$19*EXP($BD$19*$BB99)+1-$BC$19,IF(BC99=90,$BC$17+(1-$BC$17)/(1+$BB99^2)^$BD$17,$BC$18*EXP($BD$18*$BB99)+1-$BC$18))</f>
        <v>#REF!</v>
      </c>
      <c r="BI99" s="14" t="e">
        <f ca="1">BG99+1/2*(BH99-BG99)*(1-COS(2*($BA99-$BC99)*$BD$8))</f>
        <v>#REF!</v>
      </c>
      <c r="BJ99" s="14" t="e">
        <f ca="1">IF(OR(ISNUMBER(I99),ISNUMBER(J99)),MAX(BF99+1/2*(BI99-BF99)*(1-COS(2*$AZ99*$BD$8)),IF(SIN(RADIANS(D99))&lt;&gt;0,1-$I99/$G99/ABS(SIN(RADIANS(D99))),0)),IF(ISNUMBER(A99),1,#N/A))</f>
        <v>#N/A</v>
      </c>
      <c r="BK99" s="14"/>
      <c r="BL99" s="14" t="e">
        <f ca="1">S99/(0.5*F99+T99)</f>
        <v>#REF!</v>
      </c>
      <c r="BM99" s="14" t="e">
        <f ca="1">INT(MOD(BA99,360)/90)*90</f>
        <v>#REF!</v>
      </c>
      <c r="BN99" s="14" t="e">
        <f ca="1">IF(BM99=0,$BM$13*EXP($BN$13*$BL99)+1-$BM$13,IF(BM99=180,$BM$11*EXP($BN$11*$BL99)+1-$BM$11,$BM$12*EXP($BN$12*$BL99)+1-$BM$12))</f>
        <v>#REF!</v>
      </c>
      <c r="BO99" s="14" t="e">
        <f ca="1">IF(BM99=270,$BM$13*EXP($BN$13*$BL99)+1-$BM$13,IF(BM99=90,$BM$11*EXP($BN$11*$BL99)+1-$BM$11,$BM$12*EXP($BN$12*$BL99)+1-$BM$12))</f>
        <v>#REF!</v>
      </c>
      <c r="BP99" s="14" t="e">
        <f ca="1">BN99+1/2*(BO99-BN99)*(1-COS(2*($C99-$BM99)*$BN$8))</f>
        <v>#REF!</v>
      </c>
      <c r="BQ99" s="14" t="e">
        <f ca="1">IF(BM99=0,$BM$19*EXP($BN$19*$BL99)+1-$BM$19,IF(BM99=180,$BM$17*EXP($BN$17*$BL99)+1-$BM$17,$BM$18*EXP($BN$18*$BL99)+1-$BM$18))</f>
        <v>#REF!</v>
      </c>
      <c r="BR99" s="14" t="e">
        <f ca="1">IF(BM99=270,$BM$19*EXP($BN$19*$BL99)+1-$BM$19,IF(BM99=90,$BM$17*EXP($BN$17*$BL99)+1-$BM$17,$BM$18*EXP($BN$18*$BL99)+1-$BM$18))</f>
        <v>#REF!</v>
      </c>
      <c r="BS99" s="14" t="e">
        <f ca="1">BQ99+1/2*(BR99-BQ99)*(1-COS(2*($C99-$BM99)*$BN$8))</f>
        <v>#REF!</v>
      </c>
      <c r="BT99" s="14" t="e">
        <f ca="1">BP99+1/2*(BS99-BP99)*(1-COS(2*$AZ99*$BN$8))</f>
        <v>#REF!</v>
      </c>
      <c r="BU99" s="14"/>
      <c r="BV99" s="14" t="e">
        <f ca="1">X99/(0.5*G99+Y99)</f>
        <v>#REF!</v>
      </c>
      <c r="BW99" s="14" t="e">
        <f ca="1">INT(MOD(BA99,360)/90)*90</f>
        <v>#REF!</v>
      </c>
      <c r="BX99" s="14" t="e">
        <f ca="1">IF(BW99=0,$BW$13*EXP($BX$13*$BV99)+1-$BW$13,IF(BW99=180,$BW$11*EXP($BX$11*$BV99)+1-$BW$11,$BW$12*EXP($BX$12*$BV99)+1-$BW$12))</f>
        <v>#REF!</v>
      </c>
      <c r="BY99" s="14" t="e">
        <f ca="1">IF(BW99=270,$BW$13*EXP($BX$13*$BV99)+1-$BW$13,IF(BW99=90,$BW$11*EXP($BX$11*$BV99)+1-$BW$11,$BW$12*EXP($BX$12*$BV99)+1-$BW$12))</f>
        <v>#REF!</v>
      </c>
      <c r="BZ99" s="14" t="e">
        <f ca="1">BX99+1/2*(BY99-BX99)*(1-COS(2*($BA99-$BW99)*$BX$8))</f>
        <v>#REF!</v>
      </c>
      <c r="CA99" s="14" t="e">
        <f ca="1">MIN(1,IF(BW99=0,$BW$19*EXP($BX$19*$BV99)+1-$BW$19,IF(BW99=180,$BW$17*EXP($BX$17*$BV99)+1-$BW$17,$BW$18*EXP($BX$18*$BV99)+1-$BW$18)))</f>
        <v>#REF!</v>
      </c>
      <c r="CB99" s="14" t="e">
        <f ca="1">IF(BW99=270,$BW$19*EXP($BX$19*$BV99)+1-$BW$19,IF(BW99=90,$BW$17*EXP($BX$17*$BV99)+1-$BW$17,$BW$18*EXP($BX$18*$BV99)+1-$BW$18))</f>
        <v>#REF!</v>
      </c>
      <c r="CC99" s="14" t="e">
        <f ca="1">CA99+1/2*(CB99-CA99)*(1-COS(2*($BA99-$BW99)*$BX$8))</f>
        <v>#REF!</v>
      </c>
      <c r="CD99" s="14" t="e">
        <f ca="1">BZ99+1/2*(CC99-BZ99)*(1-COS(2*$AZ99*$BX$8))</f>
        <v>#REF!</v>
      </c>
      <c r="CI99" s="15" t="e">
        <f ca="1">D99</f>
        <v>#REF!</v>
      </c>
      <c r="CJ99" s="15" t="e">
        <f ca="1">C99</f>
        <v>#REF!</v>
      </c>
      <c r="CK99" s="14">
        <f>IF(AND(I99=0,J99=0),1,I99/J99)</f>
        <v>1</v>
      </c>
      <c r="CL99" s="14" t="e">
        <f ca="1">INT(MOD(CJ99,360)/90)*90</f>
        <v>#REF!</v>
      </c>
      <c r="CM99" s="14" t="e">
        <f ca="1">IF(CL99=0,$CL$13*EXP($CM$13*$CK99)+1-$CL$13,IF(CL99=180,$CL$11*EXP($CM$11*$CK99)+1-$CL$11,$CL$12*EXP($CM$12*$CK99)+1-$CL$12))</f>
        <v>#REF!</v>
      </c>
      <c r="CN99" s="14" t="e">
        <f ca="1">IF(CL99=270,$CL$13*EXP($CM$13*$CK99)+1-$CL$13,IF(CL99=90,$CL$11*EXP($CM$11*$CK99)+1-$CL$11,$CL$12*EXP($CM$12*$CK99)+1-$CL$12))</f>
        <v>#REF!</v>
      </c>
      <c r="CO99" s="14" t="e">
        <f ca="1">CM99+1/2*(CN99-CM99)*(1-COS(2*($CJ99-$CL99)*$CM$8))</f>
        <v>#REF!</v>
      </c>
      <c r="CP99" s="14" t="e">
        <f ca="1">IF(CL99=0,$CL$19*EXP($CM$19*$CK99)+1-$CL$19,IF(CL99=180,$CL$17*EXP($CM$17*$CK99)+1-$CL$17,$CL$18*EXP($CM$18*$CK99)+1-$CL$18))</f>
        <v>#REF!</v>
      </c>
      <c r="CQ99" s="14" t="e">
        <f ca="1">IF(CL99=270,$CL$19*EXP($CM$19*$CK99)+1-$CL$19,IF(CL99=90,$CL$17*EXP($CM$17*$CK99)+1-$CL$17,$CL$18*EXP($CM$18*$CK99)+1-$CL$18))</f>
        <v>#REF!</v>
      </c>
      <c r="CR99" s="14" t="e">
        <f ca="1">CP99+1/2*(CQ99-CP99)*(1-COS(2*($CJ99-$CL99)*$CM$8))</f>
        <v>#REF!</v>
      </c>
      <c r="CS99" s="14" t="e">
        <f ca="1">IF(OR(ISNUMBER(I99),ISNUMBER(J99)),MAX(CO99+1/2*(CR99-CO99)*(1-COS(2*$CI99*$CM$8)),IF(SIN(RADIANS(D99))&lt;&gt;0,1-$I99/$G99/ABS(SIN(RADIANS(D99))),0)),IF(ISNUMBER(A99),1,#N/A))</f>
        <v>#N/A</v>
      </c>
      <c r="CT99" s="14"/>
      <c r="CU99" s="14" t="e">
        <f ca="1">S99/(0.5*F99+T99)</f>
        <v>#REF!</v>
      </c>
      <c r="CV99" s="14" t="e">
        <f ca="1">INT(MOD(BA99,360)/90)*90</f>
        <v>#REF!</v>
      </c>
      <c r="CW99" s="14" t="e">
        <f ca="1">IF(CV99=0,$CV$13*EXP($CW$13*$CU99)+1-$CV$13,IF(CV99=180,$CV$11*EXP($CW$11*$CU99)+1-$CV$11,$CV$12*EXP($CW$12*$CU99)+1-$CV$12))</f>
        <v>#REF!</v>
      </c>
      <c r="CX99" s="14" t="e">
        <f ca="1">IF(CV99=270,$CV$13*EXP($CW$13*$CU99)+1-$CV$13,IF(CV99=90,$CV$11*EXP($CW$11*$CU99)+1-$CV$11,$CV$12*EXP($CW$12*$CU99)+1-$CV$12))</f>
        <v>#REF!</v>
      </c>
      <c r="CY99" s="14" t="e">
        <f ca="1">CW99+1/2*(CX99-CW99)*(1-COS(2*($CJ99-$CV99)*$CW$8))</f>
        <v>#REF!</v>
      </c>
      <c r="CZ99" s="14" t="e">
        <f ca="1">IF(CV99=0,$CV$19*EXP($CW$19*$CU99)+1-$CV$19,IF(CV99=180,$CV$17*EXP($CW$17*$CU99)+1-$CV$17,$CV$18*EXP($CW$18*$CU99)+1-$CV$18))</f>
        <v>#REF!</v>
      </c>
      <c r="DA99" s="14" t="e">
        <f ca="1">IF(CV99=270,$CV$19*EXP($CW$19*$CU99)+1-$CV$19,IF(CV99=90,$CV$17*EXP($CW$17*$CU99)+1-$CV$17,$CV$18*EXP($CW$18*$CU99)+1-$CV$18))</f>
        <v>#REF!</v>
      </c>
      <c r="DB99" s="14" t="e">
        <f ca="1">CZ99+1/2*(DA99-CZ99)*(1-COS(2*($CJ99-$CV99)*$CW$8))</f>
        <v>#REF!</v>
      </c>
      <c r="DC99" s="14" t="e">
        <f ca="1">IF(OR(ISNUMBER(S99),ISNUMBER(T99)),CY99+1/2*(DB99-CY99)*(1-COS(2*CI99*$CW$8)),IF(ISNUMBER(A99),1,#N/A))</f>
        <v>#N/A</v>
      </c>
      <c r="DD99" s="14"/>
      <c r="DE99" s="14" t="e">
        <f ca="1">X99/(0.5*G99+Y99)</f>
        <v>#REF!</v>
      </c>
      <c r="DF99" s="14" t="e">
        <f ca="1">INT(MOD(CJ99,360)/90)*90</f>
        <v>#REF!</v>
      </c>
      <c r="DG99" s="14" t="e">
        <f ca="1">IF(DF99=0,$DF$13*EXP($DG$13*$DE99)+1-$DF$13,IF(DF99=180,$DF$11*EXP($DG$11*$DE99)+1-$DF$11,$DF$12*EXP($DG$12*$DE99)+1-$DF$12))</f>
        <v>#REF!</v>
      </c>
      <c r="DH99" s="14" t="e">
        <f ca="1">IF(DF99=270,$DF$13*EXP($DG$13*$DE99)+1-$DF$13,IF(DF99=90,$DF$11*EXP($DG$11*$DE99)+1-$DF$11,$DF$12*EXP($DG$12*$DE99)+1-$DF$12))</f>
        <v>#REF!</v>
      </c>
      <c r="DI99" s="14" t="e">
        <f ca="1">DG99+1/2*(DH99-DG99)*(1-COS(2*($CJ99-$DF99)*$DG$8))</f>
        <v>#REF!</v>
      </c>
      <c r="DJ99" s="14" t="e">
        <f ca="1">MIN(1,IF(DF99=0,$DF$19+(1-$DF$19)/(1+$DE99^2)^$DG$19,IF(DF99=180,$DF$17+(1-$DF$17)/(1+$DE99^2)^$DG$17,$DF$18+(1-$DF$18)/(1+$DE99^2)^$DG$18)))</f>
        <v>#REF!</v>
      </c>
      <c r="DK99" s="14" t="e">
        <f ca="1">IF(DF99=270,$DF$19+(1-$DF$19)/(1+$DE99^2)^$DG$19,IF(DF99=90,$DF$17+(1-$DF$17)/(1+$DE99^2)^$DG$17,$DF$18+(1-$DF$18)/(1+$DE99^2)^$DG$18))</f>
        <v>#REF!</v>
      </c>
      <c r="DL99" s="14" t="e">
        <f ca="1">DJ99+1/2*(DK99-DJ99)*(1-COS(2*($CJ99-$DF99)*$DG$8))</f>
        <v>#REF!</v>
      </c>
      <c r="DM99" s="14" t="e">
        <f ca="1">IF(OR(ISNUMBER(X99),ISNUMBER(Y99)),DI99+1/2*(DL99-DI99)*(1-COS(2*$CI99*$DG$8)),IF(ISNUMBER(A99),1,#N/A))</f>
        <v>#N/A</v>
      </c>
    </row>
    <row r="100" spans="1:117" s="1" customFormat="1">
      <c r="A100" s="33" t="e">
        <f ca="1">INDIRECT("Shading!"&amp;$DZ$24&amp;$EA$24+ROW(A100)-23)</f>
        <v>#REF!</v>
      </c>
      <c r="B100" s="34" t="e">
        <f ca="1">INDIRECT("Shading!"&amp;$DZ$25&amp;$EA$25+ROW(B100)-23)</f>
        <v>#REF!</v>
      </c>
      <c r="C100" s="33" t="e">
        <f ca="1">INDIRECT("Shading!"&amp;$DZ$26&amp;$EA$26+ROW(C100)-23)</f>
        <v>#REF!</v>
      </c>
      <c r="D100" s="33" t="e">
        <f ca="1">INDIRECT("Shading!"&amp;$DZ$27&amp;$EA$27+ROW(D100)-23)</f>
        <v>#REF!</v>
      </c>
      <c r="E100" s="32" t="e">
        <f ca="1">INDIRECT("Shading!"&amp;$DZ$28&amp;$EA$28+ROW(E100)-23)</f>
        <v>#REF!</v>
      </c>
      <c r="F100" s="31" t="e">
        <f ca="1">INDIRECT("Shading!"&amp;$DZ$29&amp;$EA$29+ROW(F100)-23)</f>
        <v>#REF!</v>
      </c>
      <c r="G100" s="31" t="e">
        <f ca="1">INDIRECT("Shading!"&amp;$DZ$30&amp;$EA$30+ROW(G100)-23)</f>
        <v>#REF!</v>
      </c>
      <c r="H100" s="30" t="e">
        <f ca="1">INDIRECT("Shading!"&amp;$DZ$31&amp;$EA$31+ROW(H100)-23)</f>
        <v>#REF!</v>
      </c>
      <c r="I100" s="23"/>
      <c r="J100" s="23"/>
      <c r="K100" s="24"/>
      <c r="L100" s="19"/>
      <c r="M100" s="19"/>
      <c r="N100" s="25">
        <f ca="1">IF(AND(ISNUMBER(I100),ISNUMBER(J100),ISNUMBER(K100),ISNUMBER(L100),ISNUMBER(INDIRECT("Shading!"&amp;$DZ$33&amp;$EA$33+ROW(N100)-23))),INDIRECT("Shading!"&amp;$DZ$33&amp;$EA$33+ROW(N100)-23),1)</f>
        <v>1</v>
      </c>
      <c r="O100" s="25">
        <f ca="1">IF(AND(ISNUMBER(I100),ISNUMBER(J100),ISNUMBER(K100),ISNUMBER(L100),ISNUMBER(INDIRECT("Shading!"&amp;$DZ$34&amp;$EA$34+ROW(N100)-23))),INDIRECT("Shading!"&amp;$DZ$34&amp;$EA$34+ROW(O100)-23),1)</f>
        <v>1</v>
      </c>
      <c r="P100" s="18">
        <f ca="1">IF(AND(ISNUMBER(I100),ISNUMBER(J100),ISNUMBER(K100),ISNUMBER(L100),ISNUMBER(N100)),1-(N100-BJ100)*(K100/IF(OR(E100="East",E100="West"),45,90)*(1-L100)/N100),1)</f>
        <v>1</v>
      </c>
      <c r="Q100" s="17">
        <f ca="1">IF(AND(ISNUMBER(I100),ISNUMBER(J100),ISNUMBER(K100),ISNUMBER(M100),ISNUMBER(O100)),1-(O100-CS100)*(K100/IF(OR(E100="East",E100="West"),45,90)*(1-M100)/O100),1)</f>
        <v>1</v>
      </c>
      <c r="R100" s="32" t="str">
        <f ca="1">IF(OR(P100&gt;1,Q100&gt;1),"Horizon shading ","")</f>
        <v/>
      </c>
      <c r="S100" s="29"/>
      <c r="T100" s="28"/>
      <c r="U100" s="39">
        <f>IF(AND(ISNUMBER(S100),ISNUMBER(T100)),1-0.5*(1-BT100),1)</f>
        <v>1</v>
      </c>
      <c r="V100" s="38">
        <f>IF(AND(ISNUMBER(S100),ISNUMBER(T100)),1-0.5*(1-DC100),1)</f>
        <v>1</v>
      </c>
      <c r="W100" s="215" t="str">
        <f>IF(OR(U100&gt;1,V100&gt;1),"Reveal shading ","")</f>
        <v/>
      </c>
      <c r="X100" s="23"/>
      <c r="Y100" s="23"/>
      <c r="Z100" s="19"/>
      <c r="AA100" s="19"/>
      <c r="AB100" s="25">
        <f ca="1">IF(AND(ISNUMBER(X100),ISNUMBER(Y100),ISNUMBER(Z100),ISNUMBER(INDIRECT("Shading!"&amp;$DZ$35&amp;$EA$35+ROW(N100)-23))),INDIRECT("Shading!"&amp;$DZ$35&amp;$EA$35+ROW(N100)-23),1)</f>
        <v>1</v>
      </c>
      <c r="AC100" s="25">
        <f ca="1">IF(AND(ISNUMBER(X100),ISNUMBER(Y100),ISNUMBER(AA100),ISNUMBER(INDIRECT("Shading!"&amp;$DZ$36&amp;$EA$36+ROW(N100)-23))),INDIRECT("Shading!"&amp;$DZ$36&amp;$EA$36+ROW(O100)-23),1)</f>
        <v>1</v>
      </c>
      <c r="AD100" s="18">
        <f ca="1">IF(AND(ISNUMBER(X100),ISNUMBER(Y100),ISNUMBER(Z100),ISNUMBER(AB100)),1-(AB100-CD100)/AB100*(1-Z100),1)</f>
        <v>1</v>
      </c>
      <c r="AE100" s="17">
        <f ca="1">IF(AND(ISNUMBER(X100),ISNUMBER(Y100),ISNUMBER(AA100),ISNUMBER(AC100)),1-(AC100-DM100)/AC100*(1-AA100),1)</f>
        <v>1</v>
      </c>
      <c r="AF100" s="215" t="str">
        <f ca="1">IF(OR(AD100&gt;1,AE100&gt;1),"Overhang shading ","")</f>
        <v/>
      </c>
      <c r="AG100" s="24"/>
      <c r="AH100" s="24"/>
      <c r="AI100" s="23"/>
      <c r="AJ100" s="37">
        <f>IF(AND(ISNUMBER($AI$19),ISNUMBER(AG100)),$F100*$AI$19/1000*$AG100,0)</f>
        <v>0</v>
      </c>
      <c r="AK100" s="36">
        <f>IF(AND(ISNUMBER($AI$19),ISNUMBER(AH100)),IF(ISNUMBER($AI100),$AI100,$G100)*$AI$19/1000*$AH100,0)</f>
        <v>0</v>
      </c>
      <c r="AL100" s="35">
        <f>IF(OR(AJ100&gt;0,AK100&gt;0),1-(AJ100+AK100)/H100*$AI$18,1)</f>
        <v>1</v>
      </c>
      <c r="AM100" s="215" t="str">
        <f>IF(AL100&gt;1,"Glazing bars/juliet balcony shading ","")</f>
        <v/>
      </c>
      <c r="AN100" s="19"/>
      <c r="AO100" s="19"/>
      <c r="AP100" s="18" t="str">
        <f ca="1">IF(OR(P100*U100*AD100*AL100*IF(ISNUMBER(AN100),AN100,1)&gt;=1,P100*U100*AD100*AL100*IF(ISNUMBER(AN100),AN100,1)=0),"",P100*U100*AD100*AL100*IF(ISNUMBER(AN100),AN100,1))</f>
        <v/>
      </c>
      <c r="AQ100" s="17" t="str">
        <f ca="1">IF(OR(Q100*V100*AE100*AL100*IF(ISNUMBER(AO100),AO100,1)&gt;=1,Q100*V100*AE100*AL100*IF(ISNUMBER(AO100),AO100,1)=0),"",Q100*V100*AE100*AL100*IF(ISNUMBER(AO100),AO100,1))</f>
        <v/>
      </c>
      <c r="AR100" s="16" t="str">
        <f ca="1">'Additional Shading 424'!$AP100</f>
        <v/>
      </c>
      <c r="AS100" s="16" t="str">
        <f ca="1">'Additional Shading 424'!$AQ100</f>
        <v/>
      </c>
      <c r="AZ100" s="15" t="e">
        <f ca="1">D100</f>
        <v>#REF!</v>
      </c>
      <c r="BA100" s="15" t="e">
        <f ca="1">C100</f>
        <v>#REF!</v>
      </c>
      <c r="BB100" s="14">
        <f>IF(AND(I100=0,J100=0),1,I100/J100)</f>
        <v>1</v>
      </c>
      <c r="BC100" s="14" t="e">
        <f ca="1">INT(MOD(BA100,360)/90)*90</f>
        <v>#REF!</v>
      </c>
      <c r="BD100" s="14" t="e">
        <f ca="1">IF(BC100=0,$BC$13+(1-$BC$13)/(1+$BB100^2)^$BD$13,IF(BC100=180,$BC$11+(1-$BC$11)/(1+$BB100^2)^$BD$11,$BC$12+(1-$BC$12)/(1+$BB100^2)^$BD$12))</f>
        <v>#REF!</v>
      </c>
      <c r="BE100" s="14" t="e">
        <f ca="1">IF(BC100=270,$BC$13+(1-$BC$13)/(1+$BB100^2)^$BD$13,IF(BC100=90,$BC$11+(1-$BC$11)/(1+$BB100^2)^$BD$11,$BC$12+(1-$BC$12)/(1+$BB100^2)^$BD$12))</f>
        <v>#REF!</v>
      </c>
      <c r="BF100" s="14" t="e">
        <f ca="1">BD100+1/2*(BE100-BD100)*(1-COS(2*($BA100-$BC100)*$BD$8))</f>
        <v>#REF!</v>
      </c>
      <c r="BG100" s="14" t="e">
        <f ca="1">IF(BC100=0,$BC$19*EXP($BD$19*$BB100)+1-$BC$19,IF(BC100=180,$BC$17+(1-$BC$17)/(1+$BB100^2)^$BD$17,$BC$18*EXP($BD$18*$BB100)+1-$BC$18))</f>
        <v>#REF!</v>
      </c>
      <c r="BH100" s="14" t="e">
        <f ca="1">IF(BC100=270,$BC$19*EXP($BD$19*$BB100)+1-$BC$19,IF(BC100=90,$BC$17+(1-$BC$17)/(1+$BB100^2)^$BD$17,$BC$18*EXP($BD$18*$BB100)+1-$BC$18))</f>
        <v>#REF!</v>
      </c>
      <c r="BI100" s="14" t="e">
        <f ca="1">BG100+1/2*(BH100-BG100)*(1-COS(2*($BA100-$BC100)*$BD$8))</f>
        <v>#REF!</v>
      </c>
      <c r="BJ100" s="14" t="e">
        <f ca="1">IF(OR(ISNUMBER(I100),ISNUMBER(J100)),MAX(BF100+1/2*(BI100-BF100)*(1-COS(2*$AZ100*$BD$8)),IF(SIN(RADIANS(D100))&lt;&gt;0,1-$I100/$G100/ABS(SIN(RADIANS(D100))),0)),IF(ISNUMBER(A100),1,#N/A))</f>
        <v>#N/A</v>
      </c>
      <c r="BK100" s="14"/>
      <c r="BL100" s="14" t="e">
        <f ca="1">S100/(0.5*F100+T100)</f>
        <v>#REF!</v>
      </c>
      <c r="BM100" s="14" t="e">
        <f ca="1">INT(MOD(BA100,360)/90)*90</f>
        <v>#REF!</v>
      </c>
      <c r="BN100" s="14" t="e">
        <f ca="1">IF(BM100=0,$BM$13*EXP($BN$13*$BL100)+1-$BM$13,IF(BM100=180,$BM$11*EXP($BN$11*$BL100)+1-$BM$11,$BM$12*EXP($BN$12*$BL100)+1-$BM$12))</f>
        <v>#REF!</v>
      </c>
      <c r="BO100" s="14" t="e">
        <f ca="1">IF(BM100=270,$BM$13*EXP($BN$13*$BL100)+1-$BM$13,IF(BM100=90,$BM$11*EXP($BN$11*$BL100)+1-$BM$11,$BM$12*EXP($BN$12*$BL100)+1-$BM$12))</f>
        <v>#REF!</v>
      </c>
      <c r="BP100" s="14" t="e">
        <f ca="1">BN100+1/2*(BO100-BN100)*(1-COS(2*($C100-$BM100)*$BN$8))</f>
        <v>#REF!</v>
      </c>
      <c r="BQ100" s="14" t="e">
        <f ca="1">IF(BM100=0,$BM$19*EXP($BN$19*$BL100)+1-$BM$19,IF(BM100=180,$BM$17*EXP($BN$17*$BL100)+1-$BM$17,$BM$18*EXP($BN$18*$BL100)+1-$BM$18))</f>
        <v>#REF!</v>
      </c>
      <c r="BR100" s="14" t="e">
        <f ca="1">IF(BM100=270,$BM$19*EXP($BN$19*$BL100)+1-$BM$19,IF(BM100=90,$BM$17*EXP($BN$17*$BL100)+1-$BM$17,$BM$18*EXP($BN$18*$BL100)+1-$BM$18))</f>
        <v>#REF!</v>
      </c>
      <c r="BS100" s="14" t="e">
        <f ca="1">BQ100+1/2*(BR100-BQ100)*(1-COS(2*($C100-$BM100)*$BN$8))</f>
        <v>#REF!</v>
      </c>
      <c r="BT100" s="14" t="e">
        <f ca="1">BP100+1/2*(BS100-BP100)*(1-COS(2*$AZ100*$BN$8))</f>
        <v>#REF!</v>
      </c>
      <c r="BU100" s="14"/>
      <c r="BV100" s="14" t="e">
        <f ca="1">X100/(0.5*G100+Y100)</f>
        <v>#REF!</v>
      </c>
      <c r="BW100" s="14" t="e">
        <f ca="1">INT(MOD(BA100,360)/90)*90</f>
        <v>#REF!</v>
      </c>
      <c r="BX100" s="14" t="e">
        <f ca="1">IF(BW100=0,$BW$13*EXP($BX$13*$BV100)+1-$BW$13,IF(BW100=180,$BW$11*EXP($BX$11*$BV100)+1-$BW$11,$BW$12*EXP($BX$12*$BV100)+1-$BW$12))</f>
        <v>#REF!</v>
      </c>
      <c r="BY100" s="14" t="e">
        <f ca="1">IF(BW100=270,$BW$13*EXP($BX$13*$BV100)+1-$BW$13,IF(BW100=90,$BW$11*EXP($BX$11*$BV100)+1-$BW$11,$BW$12*EXP($BX$12*$BV100)+1-$BW$12))</f>
        <v>#REF!</v>
      </c>
      <c r="BZ100" s="14" t="e">
        <f ca="1">BX100+1/2*(BY100-BX100)*(1-COS(2*($BA100-$BW100)*$BX$8))</f>
        <v>#REF!</v>
      </c>
      <c r="CA100" s="14" t="e">
        <f ca="1">MIN(1,IF(BW100=0,$BW$19*EXP($BX$19*$BV100)+1-$BW$19,IF(BW100=180,$BW$17*EXP($BX$17*$BV100)+1-$BW$17,$BW$18*EXP($BX$18*$BV100)+1-$BW$18)))</f>
        <v>#REF!</v>
      </c>
      <c r="CB100" s="14" t="e">
        <f ca="1">IF(BW100=270,$BW$19*EXP($BX$19*$BV100)+1-$BW$19,IF(BW100=90,$BW$17*EXP($BX$17*$BV100)+1-$BW$17,$BW$18*EXP($BX$18*$BV100)+1-$BW$18))</f>
        <v>#REF!</v>
      </c>
      <c r="CC100" s="14" t="e">
        <f ca="1">CA100+1/2*(CB100-CA100)*(1-COS(2*($BA100-$BW100)*$BX$8))</f>
        <v>#REF!</v>
      </c>
      <c r="CD100" s="14" t="e">
        <f ca="1">BZ100+1/2*(CC100-BZ100)*(1-COS(2*$AZ100*$BX$8))</f>
        <v>#REF!</v>
      </c>
      <c r="CI100" s="15" t="e">
        <f ca="1">D100</f>
        <v>#REF!</v>
      </c>
      <c r="CJ100" s="15" t="e">
        <f ca="1">C100</f>
        <v>#REF!</v>
      </c>
      <c r="CK100" s="14">
        <f>IF(AND(I100=0,J100=0),1,I100/J100)</f>
        <v>1</v>
      </c>
      <c r="CL100" s="14" t="e">
        <f ca="1">INT(MOD(CJ100,360)/90)*90</f>
        <v>#REF!</v>
      </c>
      <c r="CM100" s="14" t="e">
        <f ca="1">IF(CL100=0,$CL$13*EXP($CM$13*$CK100)+1-$CL$13,IF(CL100=180,$CL$11*EXP($CM$11*$CK100)+1-$CL$11,$CL$12*EXP($CM$12*$CK100)+1-$CL$12))</f>
        <v>#REF!</v>
      </c>
      <c r="CN100" s="14" t="e">
        <f ca="1">IF(CL100=270,$CL$13*EXP($CM$13*$CK100)+1-$CL$13,IF(CL100=90,$CL$11*EXP($CM$11*$CK100)+1-$CL$11,$CL$12*EXP($CM$12*$CK100)+1-$CL$12))</f>
        <v>#REF!</v>
      </c>
      <c r="CO100" s="14" t="e">
        <f ca="1">CM100+1/2*(CN100-CM100)*(1-COS(2*($CJ100-$CL100)*$CM$8))</f>
        <v>#REF!</v>
      </c>
      <c r="CP100" s="14" t="e">
        <f ca="1">IF(CL100=0,$CL$19*EXP($CM$19*$CK100)+1-$CL$19,IF(CL100=180,$CL$17*EXP($CM$17*$CK100)+1-$CL$17,$CL$18*EXP($CM$18*$CK100)+1-$CL$18))</f>
        <v>#REF!</v>
      </c>
      <c r="CQ100" s="14" t="e">
        <f ca="1">IF(CL100=270,$CL$19*EXP($CM$19*$CK100)+1-$CL$19,IF(CL100=90,$CL$17*EXP($CM$17*$CK100)+1-$CL$17,$CL$18*EXP($CM$18*$CK100)+1-$CL$18))</f>
        <v>#REF!</v>
      </c>
      <c r="CR100" s="14" t="e">
        <f ca="1">CP100+1/2*(CQ100-CP100)*(1-COS(2*($CJ100-$CL100)*$CM$8))</f>
        <v>#REF!</v>
      </c>
      <c r="CS100" s="14" t="e">
        <f ca="1">IF(OR(ISNUMBER(I100),ISNUMBER(J100)),MAX(CO100+1/2*(CR100-CO100)*(1-COS(2*$CI100*$CM$8)),IF(SIN(RADIANS(D100))&lt;&gt;0,1-$I100/$G100/ABS(SIN(RADIANS(D100))),0)),IF(ISNUMBER(A100),1,#N/A))</f>
        <v>#N/A</v>
      </c>
      <c r="CT100" s="14"/>
      <c r="CU100" s="14" t="e">
        <f ca="1">S100/(0.5*F100+T100)</f>
        <v>#REF!</v>
      </c>
      <c r="CV100" s="14" t="e">
        <f ca="1">INT(MOD(BA100,360)/90)*90</f>
        <v>#REF!</v>
      </c>
      <c r="CW100" s="14" t="e">
        <f ca="1">IF(CV100=0,$CV$13*EXP($CW$13*$CU100)+1-$CV$13,IF(CV100=180,$CV$11*EXP($CW$11*$CU100)+1-$CV$11,$CV$12*EXP($CW$12*$CU100)+1-$CV$12))</f>
        <v>#REF!</v>
      </c>
      <c r="CX100" s="14" t="e">
        <f ca="1">IF(CV100=270,$CV$13*EXP($CW$13*$CU100)+1-$CV$13,IF(CV100=90,$CV$11*EXP($CW$11*$CU100)+1-$CV$11,$CV$12*EXP($CW$12*$CU100)+1-$CV$12))</f>
        <v>#REF!</v>
      </c>
      <c r="CY100" s="14" t="e">
        <f ca="1">CW100+1/2*(CX100-CW100)*(1-COS(2*($CJ100-$CV100)*$CW$8))</f>
        <v>#REF!</v>
      </c>
      <c r="CZ100" s="14" t="e">
        <f ca="1">IF(CV100=0,$CV$19*EXP($CW$19*$CU100)+1-$CV$19,IF(CV100=180,$CV$17*EXP($CW$17*$CU100)+1-$CV$17,$CV$18*EXP($CW$18*$CU100)+1-$CV$18))</f>
        <v>#REF!</v>
      </c>
      <c r="DA100" s="14" t="e">
        <f ca="1">IF(CV100=270,$CV$19*EXP($CW$19*$CU100)+1-$CV$19,IF(CV100=90,$CV$17*EXP($CW$17*$CU100)+1-$CV$17,$CV$18*EXP($CW$18*$CU100)+1-$CV$18))</f>
        <v>#REF!</v>
      </c>
      <c r="DB100" s="14" t="e">
        <f ca="1">CZ100+1/2*(DA100-CZ100)*(1-COS(2*($CJ100-$CV100)*$CW$8))</f>
        <v>#REF!</v>
      </c>
      <c r="DC100" s="14" t="e">
        <f ca="1">IF(OR(ISNUMBER(S100),ISNUMBER(T100)),CY100+1/2*(DB100-CY100)*(1-COS(2*CI100*$CW$8)),IF(ISNUMBER(A100),1,#N/A))</f>
        <v>#N/A</v>
      </c>
      <c r="DD100" s="14"/>
      <c r="DE100" s="14" t="e">
        <f ca="1">X100/(0.5*G100+Y100)</f>
        <v>#REF!</v>
      </c>
      <c r="DF100" s="14" t="e">
        <f ca="1">INT(MOD(CJ100,360)/90)*90</f>
        <v>#REF!</v>
      </c>
      <c r="DG100" s="14" t="e">
        <f ca="1">IF(DF100=0,$DF$13*EXP($DG$13*$DE100)+1-$DF$13,IF(DF100=180,$DF$11*EXP($DG$11*$DE100)+1-$DF$11,$DF$12*EXP($DG$12*$DE100)+1-$DF$12))</f>
        <v>#REF!</v>
      </c>
      <c r="DH100" s="14" t="e">
        <f ca="1">IF(DF100=270,$DF$13*EXP($DG$13*$DE100)+1-$DF$13,IF(DF100=90,$DF$11*EXP($DG$11*$DE100)+1-$DF$11,$DF$12*EXP($DG$12*$DE100)+1-$DF$12))</f>
        <v>#REF!</v>
      </c>
      <c r="DI100" s="14" t="e">
        <f ca="1">DG100+1/2*(DH100-DG100)*(1-COS(2*($CJ100-$DF100)*$DG$8))</f>
        <v>#REF!</v>
      </c>
      <c r="DJ100" s="14" t="e">
        <f ca="1">MIN(1,IF(DF100=0,$DF$19+(1-$DF$19)/(1+$DE100^2)^$DG$19,IF(DF100=180,$DF$17+(1-$DF$17)/(1+$DE100^2)^$DG$17,$DF$18+(1-$DF$18)/(1+$DE100^2)^$DG$18)))</f>
        <v>#REF!</v>
      </c>
      <c r="DK100" s="14" t="e">
        <f ca="1">IF(DF100=270,$DF$19+(1-$DF$19)/(1+$DE100^2)^$DG$19,IF(DF100=90,$DF$17+(1-$DF$17)/(1+$DE100^2)^$DG$17,$DF$18+(1-$DF$18)/(1+$DE100^2)^$DG$18))</f>
        <v>#REF!</v>
      </c>
      <c r="DL100" s="14" t="e">
        <f ca="1">DJ100+1/2*(DK100-DJ100)*(1-COS(2*($CJ100-$DF100)*$DG$8))</f>
        <v>#REF!</v>
      </c>
      <c r="DM100" s="14" t="e">
        <f ca="1">IF(OR(ISNUMBER(X100),ISNUMBER(Y100)),DI100+1/2*(DL100-DI100)*(1-COS(2*$CI100*$DG$8)),IF(ISNUMBER(A100),1,#N/A))</f>
        <v>#N/A</v>
      </c>
    </row>
    <row r="101" spans="1:117" s="1" customFormat="1">
      <c r="A101" s="33" t="e">
        <f ca="1">INDIRECT("Shading!"&amp;$DZ$24&amp;$EA$24+ROW(A101)-23)</f>
        <v>#REF!</v>
      </c>
      <c r="B101" s="34" t="e">
        <f ca="1">INDIRECT("Shading!"&amp;$DZ$25&amp;$EA$25+ROW(B101)-23)</f>
        <v>#REF!</v>
      </c>
      <c r="C101" s="33" t="e">
        <f ca="1">INDIRECT("Shading!"&amp;$DZ$26&amp;$EA$26+ROW(C101)-23)</f>
        <v>#REF!</v>
      </c>
      <c r="D101" s="33" t="e">
        <f ca="1">INDIRECT("Shading!"&amp;$DZ$27&amp;$EA$27+ROW(D101)-23)</f>
        <v>#REF!</v>
      </c>
      <c r="E101" s="32" t="e">
        <f ca="1">INDIRECT("Shading!"&amp;$DZ$28&amp;$EA$28+ROW(E101)-23)</f>
        <v>#REF!</v>
      </c>
      <c r="F101" s="31" t="e">
        <f ca="1">INDIRECT("Shading!"&amp;$DZ$29&amp;$EA$29+ROW(F101)-23)</f>
        <v>#REF!</v>
      </c>
      <c r="G101" s="31" t="e">
        <f ca="1">INDIRECT("Shading!"&amp;$DZ$30&amp;$EA$30+ROW(G101)-23)</f>
        <v>#REF!</v>
      </c>
      <c r="H101" s="30" t="e">
        <f ca="1">INDIRECT("Shading!"&amp;$DZ$31&amp;$EA$31+ROW(H101)-23)</f>
        <v>#REF!</v>
      </c>
      <c r="I101" s="23"/>
      <c r="J101" s="23"/>
      <c r="K101" s="24"/>
      <c r="L101" s="19"/>
      <c r="M101" s="19"/>
      <c r="N101" s="25">
        <f ca="1">IF(AND(ISNUMBER(I101),ISNUMBER(J101),ISNUMBER(K101),ISNUMBER(L101),ISNUMBER(INDIRECT("Shading!"&amp;$DZ$33&amp;$EA$33+ROW(N101)-23))),INDIRECT("Shading!"&amp;$DZ$33&amp;$EA$33+ROW(N101)-23),1)</f>
        <v>1</v>
      </c>
      <c r="O101" s="25">
        <f ca="1">IF(AND(ISNUMBER(I101),ISNUMBER(J101),ISNUMBER(K101),ISNUMBER(L101),ISNUMBER(INDIRECT("Shading!"&amp;$DZ$34&amp;$EA$34+ROW(N101)-23))),INDIRECT("Shading!"&amp;$DZ$34&amp;$EA$34+ROW(O101)-23),1)</f>
        <v>1</v>
      </c>
      <c r="P101" s="18">
        <f ca="1">IF(AND(ISNUMBER(I101),ISNUMBER(J101),ISNUMBER(K101),ISNUMBER(L101),ISNUMBER(N101)),1-(N101-BJ101)*(K101/IF(OR(E101="East",E101="West"),45,90)*(1-L101)/N101),1)</f>
        <v>1</v>
      </c>
      <c r="Q101" s="17">
        <f ca="1">IF(AND(ISNUMBER(I101),ISNUMBER(J101),ISNUMBER(K101),ISNUMBER(M101),ISNUMBER(O101)),1-(O101-CS101)*(K101/IF(OR(E101="East",E101="West"),45,90)*(1-M101)/O101),1)</f>
        <v>1</v>
      </c>
      <c r="R101" s="32" t="str">
        <f ca="1">IF(OR(P101&gt;1,Q101&gt;1),"Horizon shading ","")</f>
        <v/>
      </c>
      <c r="S101" s="29"/>
      <c r="T101" s="28"/>
      <c r="U101" s="39">
        <f>IF(AND(ISNUMBER(S101),ISNUMBER(T101)),1-0.5*(1-BT101),1)</f>
        <v>1</v>
      </c>
      <c r="V101" s="38">
        <f>IF(AND(ISNUMBER(S101),ISNUMBER(T101)),1-0.5*(1-DC101),1)</f>
        <v>1</v>
      </c>
      <c r="W101" s="215" t="str">
        <f>IF(OR(U101&gt;1,V101&gt;1),"Reveal shading ","")</f>
        <v/>
      </c>
      <c r="X101" s="23"/>
      <c r="Y101" s="23"/>
      <c r="Z101" s="19"/>
      <c r="AA101" s="19"/>
      <c r="AB101" s="25">
        <f ca="1">IF(AND(ISNUMBER(X101),ISNUMBER(Y101),ISNUMBER(Z101),ISNUMBER(INDIRECT("Shading!"&amp;$DZ$35&amp;$EA$35+ROW(N101)-23))),INDIRECT("Shading!"&amp;$DZ$35&amp;$EA$35+ROW(N101)-23),1)</f>
        <v>1</v>
      </c>
      <c r="AC101" s="25">
        <f ca="1">IF(AND(ISNUMBER(X101),ISNUMBER(Y101),ISNUMBER(AA101),ISNUMBER(INDIRECT("Shading!"&amp;$DZ$36&amp;$EA$36+ROW(N101)-23))),INDIRECT("Shading!"&amp;$DZ$36&amp;$EA$36+ROW(O101)-23),1)</f>
        <v>1</v>
      </c>
      <c r="AD101" s="18">
        <f ca="1">IF(AND(ISNUMBER(X101),ISNUMBER(Y101),ISNUMBER(Z101),ISNUMBER(AB101)),1-(AB101-CD101)/AB101*(1-Z101),1)</f>
        <v>1</v>
      </c>
      <c r="AE101" s="17">
        <f ca="1">IF(AND(ISNUMBER(X101),ISNUMBER(Y101),ISNUMBER(AA101),ISNUMBER(AC101)),1-(AC101-DM101)/AC101*(1-AA101),1)</f>
        <v>1</v>
      </c>
      <c r="AF101" s="215" t="str">
        <f ca="1">IF(OR(AD101&gt;1,AE101&gt;1),"Overhang shading ","")</f>
        <v/>
      </c>
      <c r="AG101" s="24"/>
      <c r="AH101" s="24"/>
      <c r="AI101" s="23"/>
      <c r="AJ101" s="37">
        <f>IF(AND(ISNUMBER($AI$19),ISNUMBER(AG101)),$F101*$AI$19/1000*$AG101,0)</f>
        <v>0</v>
      </c>
      <c r="AK101" s="36">
        <f>IF(AND(ISNUMBER($AI$19),ISNUMBER(AH101)),IF(ISNUMBER($AI101),$AI101,$G101)*$AI$19/1000*$AH101,0)</f>
        <v>0</v>
      </c>
      <c r="AL101" s="35">
        <f>IF(OR(AJ101&gt;0,AK101&gt;0),1-(AJ101+AK101)/H101*$AI$18,1)</f>
        <v>1</v>
      </c>
      <c r="AM101" s="215" t="str">
        <f>IF(AL101&gt;1,"Glazing bars/juliet balcony shading ","")</f>
        <v/>
      </c>
      <c r="AN101" s="19"/>
      <c r="AO101" s="19"/>
      <c r="AP101" s="18" t="str">
        <f ca="1">IF(OR(P101*U101*AD101*AL101*IF(ISNUMBER(AN101),AN101,1)&gt;=1,P101*U101*AD101*AL101*IF(ISNUMBER(AN101),AN101,1)=0),"",P101*U101*AD101*AL101*IF(ISNUMBER(AN101),AN101,1))</f>
        <v/>
      </c>
      <c r="AQ101" s="17" t="str">
        <f ca="1">IF(OR(Q101*V101*AE101*AL101*IF(ISNUMBER(AO101),AO101,1)&gt;=1,Q101*V101*AE101*AL101*IF(ISNUMBER(AO101),AO101,1)=0),"",Q101*V101*AE101*AL101*IF(ISNUMBER(AO101),AO101,1))</f>
        <v/>
      </c>
      <c r="AR101" s="16" t="str">
        <f ca="1">'Additional Shading 424'!$AP101</f>
        <v/>
      </c>
      <c r="AS101" s="16" t="str">
        <f ca="1">'Additional Shading 424'!$AQ101</f>
        <v/>
      </c>
      <c r="AZ101" s="15" t="e">
        <f ca="1">D101</f>
        <v>#REF!</v>
      </c>
      <c r="BA101" s="15" t="e">
        <f ca="1">C101</f>
        <v>#REF!</v>
      </c>
      <c r="BB101" s="14">
        <f>IF(AND(I101=0,J101=0),1,I101/J101)</f>
        <v>1</v>
      </c>
      <c r="BC101" s="14" t="e">
        <f ca="1">INT(MOD(BA101,360)/90)*90</f>
        <v>#REF!</v>
      </c>
      <c r="BD101" s="14" t="e">
        <f ca="1">IF(BC101=0,$BC$13+(1-$BC$13)/(1+$BB101^2)^$BD$13,IF(BC101=180,$BC$11+(1-$BC$11)/(1+$BB101^2)^$BD$11,$BC$12+(1-$BC$12)/(1+$BB101^2)^$BD$12))</f>
        <v>#REF!</v>
      </c>
      <c r="BE101" s="14" t="e">
        <f ca="1">IF(BC101=270,$BC$13+(1-$BC$13)/(1+$BB101^2)^$BD$13,IF(BC101=90,$BC$11+(1-$BC$11)/(1+$BB101^2)^$BD$11,$BC$12+(1-$BC$12)/(1+$BB101^2)^$BD$12))</f>
        <v>#REF!</v>
      </c>
      <c r="BF101" s="14" t="e">
        <f ca="1">BD101+1/2*(BE101-BD101)*(1-COS(2*($BA101-$BC101)*$BD$8))</f>
        <v>#REF!</v>
      </c>
      <c r="BG101" s="14" t="e">
        <f ca="1">IF(BC101=0,$BC$19*EXP($BD$19*$BB101)+1-$BC$19,IF(BC101=180,$BC$17+(1-$BC$17)/(1+$BB101^2)^$BD$17,$BC$18*EXP($BD$18*$BB101)+1-$BC$18))</f>
        <v>#REF!</v>
      </c>
      <c r="BH101" s="14" t="e">
        <f ca="1">IF(BC101=270,$BC$19*EXP($BD$19*$BB101)+1-$BC$19,IF(BC101=90,$BC$17+(1-$BC$17)/(1+$BB101^2)^$BD$17,$BC$18*EXP($BD$18*$BB101)+1-$BC$18))</f>
        <v>#REF!</v>
      </c>
      <c r="BI101" s="14" t="e">
        <f ca="1">BG101+1/2*(BH101-BG101)*(1-COS(2*($BA101-$BC101)*$BD$8))</f>
        <v>#REF!</v>
      </c>
      <c r="BJ101" s="14" t="e">
        <f ca="1">IF(OR(ISNUMBER(I101),ISNUMBER(J101)),MAX(BF101+1/2*(BI101-BF101)*(1-COS(2*$AZ101*$BD$8)),IF(SIN(RADIANS(D101))&lt;&gt;0,1-$I101/$G101/ABS(SIN(RADIANS(D101))),0)),IF(ISNUMBER(A101),1,#N/A))</f>
        <v>#N/A</v>
      </c>
      <c r="BK101" s="14"/>
      <c r="BL101" s="14" t="e">
        <f ca="1">S101/(0.5*F101+T101)</f>
        <v>#REF!</v>
      </c>
      <c r="BM101" s="14" t="e">
        <f ca="1">INT(MOD(BA101,360)/90)*90</f>
        <v>#REF!</v>
      </c>
      <c r="BN101" s="14" t="e">
        <f ca="1">IF(BM101=0,$BM$13*EXP($BN$13*$BL101)+1-$BM$13,IF(BM101=180,$BM$11*EXP($BN$11*$BL101)+1-$BM$11,$BM$12*EXP($BN$12*$BL101)+1-$BM$12))</f>
        <v>#REF!</v>
      </c>
      <c r="BO101" s="14" t="e">
        <f ca="1">IF(BM101=270,$BM$13*EXP($BN$13*$BL101)+1-$BM$13,IF(BM101=90,$BM$11*EXP($BN$11*$BL101)+1-$BM$11,$BM$12*EXP($BN$12*$BL101)+1-$BM$12))</f>
        <v>#REF!</v>
      </c>
      <c r="BP101" s="14" t="e">
        <f ca="1">BN101+1/2*(BO101-BN101)*(1-COS(2*($C101-$BM101)*$BN$8))</f>
        <v>#REF!</v>
      </c>
      <c r="BQ101" s="14" t="e">
        <f ca="1">IF(BM101=0,$BM$19*EXP($BN$19*$BL101)+1-$BM$19,IF(BM101=180,$BM$17*EXP($BN$17*$BL101)+1-$BM$17,$BM$18*EXP($BN$18*$BL101)+1-$BM$18))</f>
        <v>#REF!</v>
      </c>
      <c r="BR101" s="14" t="e">
        <f ca="1">IF(BM101=270,$BM$19*EXP($BN$19*$BL101)+1-$BM$19,IF(BM101=90,$BM$17*EXP($BN$17*$BL101)+1-$BM$17,$BM$18*EXP($BN$18*$BL101)+1-$BM$18))</f>
        <v>#REF!</v>
      </c>
      <c r="BS101" s="14" t="e">
        <f ca="1">BQ101+1/2*(BR101-BQ101)*(1-COS(2*($C101-$BM101)*$BN$8))</f>
        <v>#REF!</v>
      </c>
      <c r="BT101" s="14" t="e">
        <f ca="1">BP101+1/2*(BS101-BP101)*(1-COS(2*$AZ101*$BN$8))</f>
        <v>#REF!</v>
      </c>
      <c r="BU101" s="14"/>
      <c r="BV101" s="14" t="e">
        <f ca="1">X101/(0.5*G101+Y101)</f>
        <v>#REF!</v>
      </c>
      <c r="BW101" s="14" t="e">
        <f ca="1">INT(MOD(BA101,360)/90)*90</f>
        <v>#REF!</v>
      </c>
      <c r="BX101" s="14" t="e">
        <f ca="1">IF(BW101=0,$BW$13*EXP($BX$13*$BV101)+1-$BW$13,IF(BW101=180,$BW$11*EXP($BX$11*$BV101)+1-$BW$11,$BW$12*EXP($BX$12*$BV101)+1-$BW$12))</f>
        <v>#REF!</v>
      </c>
      <c r="BY101" s="14" t="e">
        <f ca="1">IF(BW101=270,$BW$13*EXP($BX$13*$BV101)+1-$BW$13,IF(BW101=90,$BW$11*EXP($BX$11*$BV101)+1-$BW$11,$BW$12*EXP($BX$12*$BV101)+1-$BW$12))</f>
        <v>#REF!</v>
      </c>
      <c r="BZ101" s="14" t="e">
        <f ca="1">BX101+1/2*(BY101-BX101)*(1-COS(2*($BA101-$BW101)*$BX$8))</f>
        <v>#REF!</v>
      </c>
      <c r="CA101" s="14" t="e">
        <f ca="1">MIN(1,IF(BW101=0,$BW$19*EXP($BX$19*$BV101)+1-$BW$19,IF(BW101=180,$BW$17*EXP($BX$17*$BV101)+1-$BW$17,$BW$18*EXP($BX$18*$BV101)+1-$BW$18)))</f>
        <v>#REF!</v>
      </c>
      <c r="CB101" s="14" t="e">
        <f ca="1">IF(BW101=270,$BW$19*EXP($BX$19*$BV101)+1-$BW$19,IF(BW101=90,$BW$17*EXP($BX$17*$BV101)+1-$BW$17,$BW$18*EXP($BX$18*$BV101)+1-$BW$18))</f>
        <v>#REF!</v>
      </c>
      <c r="CC101" s="14" t="e">
        <f ca="1">CA101+1/2*(CB101-CA101)*(1-COS(2*($BA101-$BW101)*$BX$8))</f>
        <v>#REF!</v>
      </c>
      <c r="CD101" s="14" t="e">
        <f ca="1">BZ101+1/2*(CC101-BZ101)*(1-COS(2*$AZ101*$BX$8))</f>
        <v>#REF!</v>
      </c>
      <c r="CI101" s="15" t="e">
        <f ca="1">D101</f>
        <v>#REF!</v>
      </c>
      <c r="CJ101" s="15" t="e">
        <f ca="1">C101</f>
        <v>#REF!</v>
      </c>
      <c r="CK101" s="14">
        <f>IF(AND(I101=0,J101=0),1,I101/J101)</f>
        <v>1</v>
      </c>
      <c r="CL101" s="14" t="e">
        <f ca="1">INT(MOD(CJ101,360)/90)*90</f>
        <v>#REF!</v>
      </c>
      <c r="CM101" s="14" t="e">
        <f ca="1">IF(CL101=0,$CL$13*EXP($CM$13*$CK101)+1-$CL$13,IF(CL101=180,$CL$11*EXP($CM$11*$CK101)+1-$CL$11,$CL$12*EXP($CM$12*$CK101)+1-$CL$12))</f>
        <v>#REF!</v>
      </c>
      <c r="CN101" s="14" t="e">
        <f ca="1">IF(CL101=270,$CL$13*EXP($CM$13*$CK101)+1-$CL$13,IF(CL101=90,$CL$11*EXP($CM$11*$CK101)+1-$CL$11,$CL$12*EXP($CM$12*$CK101)+1-$CL$12))</f>
        <v>#REF!</v>
      </c>
      <c r="CO101" s="14" t="e">
        <f ca="1">CM101+1/2*(CN101-CM101)*(1-COS(2*($CJ101-$CL101)*$CM$8))</f>
        <v>#REF!</v>
      </c>
      <c r="CP101" s="14" t="e">
        <f ca="1">IF(CL101=0,$CL$19*EXP($CM$19*$CK101)+1-$CL$19,IF(CL101=180,$CL$17*EXP($CM$17*$CK101)+1-$CL$17,$CL$18*EXP($CM$18*$CK101)+1-$CL$18))</f>
        <v>#REF!</v>
      </c>
      <c r="CQ101" s="14" t="e">
        <f ca="1">IF(CL101=270,$CL$19*EXP($CM$19*$CK101)+1-$CL$19,IF(CL101=90,$CL$17*EXP($CM$17*$CK101)+1-$CL$17,$CL$18*EXP($CM$18*$CK101)+1-$CL$18))</f>
        <v>#REF!</v>
      </c>
      <c r="CR101" s="14" t="e">
        <f ca="1">CP101+1/2*(CQ101-CP101)*(1-COS(2*($CJ101-$CL101)*$CM$8))</f>
        <v>#REF!</v>
      </c>
      <c r="CS101" s="14" t="e">
        <f ca="1">IF(OR(ISNUMBER(I101),ISNUMBER(J101)),MAX(CO101+1/2*(CR101-CO101)*(1-COS(2*$CI101*$CM$8)),IF(SIN(RADIANS(D101))&lt;&gt;0,1-$I101/$G101/ABS(SIN(RADIANS(D101))),0)),IF(ISNUMBER(A101),1,#N/A))</f>
        <v>#N/A</v>
      </c>
      <c r="CT101" s="14"/>
      <c r="CU101" s="14" t="e">
        <f ca="1">S101/(0.5*F101+T101)</f>
        <v>#REF!</v>
      </c>
      <c r="CV101" s="14" t="e">
        <f ca="1">INT(MOD(BA101,360)/90)*90</f>
        <v>#REF!</v>
      </c>
      <c r="CW101" s="14" t="e">
        <f ca="1">IF(CV101=0,$CV$13*EXP($CW$13*$CU101)+1-$CV$13,IF(CV101=180,$CV$11*EXP($CW$11*$CU101)+1-$CV$11,$CV$12*EXP($CW$12*$CU101)+1-$CV$12))</f>
        <v>#REF!</v>
      </c>
      <c r="CX101" s="14" t="e">
        <f ca="1">IF(CV101=270,$CV$13*EXP($CW$13*$CU101)+1-$CV$13,IF(CV101=90,$CV$11*EXP($CW$11*$CU101)+1-$CV$11,$CV$12*EXP($CW$12*$CU101)+1-$CV$12))</f>
        <v>#REF!</v>
      </c>
      <c r="CY101" s="14" t="e">
        <f ca="1">CW101+1/2*(CX101-CW101)*(1-COS(2*($CJ101-$CV101)*$CW$8))</f>
        <v>#REF!</v>
      </c>
      <c r="CZ101" s="14" t="e">
        <f ca="1">IF(CV101=0,$CV$19*EXP($CW$19*$CU101)+1-$CV$19,IF(CV101=180,$CV$17*EXP($CW$17*$CU101)+1-$CV$17,$CV$18*EXP($CW$18*$CU101)+1-$CV$18))</f>
        <v>#REF!</v>
      </c>
      <c r="DA101" s="14" t="e">
        <f ca="1">IF(CV101=270,$CV$19*EXP($CW$19*$CU101)+1-$CV$19,IF(CV101=90,$CV$17*EXP($CW$17*$CU101)+1-$CV$17,$CV$18*EXP($CW$18*$CU101)+1-$CV$18))</f>
        <v>#REF!</v>
      </c>
      <c r="DB101" s="14" t="e">
        <f ca="1">CZ101+1/2*(DA101-CZ101)*(1-COS(2*($CJ101-$CV101)*$CW$8))</f>
        <v>#REF!</v>
      </c>
      <c r="DC101" s="14" t="e">
        <f ca="1">IF(OR(ISNUMBER(S101),ISNUMBER(T101)),CY101+1/2*(DB101-CY101)*(1-COS(2*CI101*$CW$8)),IF(ISNUMBER(A101),1,#N/A))</f>
        <v>#N/A</v>
      </c>
      <c r="DD101" s="14"/>
      <c r="DE101" s="14" t="e">
        <f ca="1">X101/(0.5*G101+Y101)</f>
        <v>#REF!</v>
      </c>
      <c r="DF101" s="14" t="e">
        <f ca="1">INT(MOD(CJ101,360)/90)*90</f>
        <v>#REF!</v>
      </c>
      <c r="DG101" s="14" t="e">
        <f ca="1">IF(DF101=0,$DF$13*EXP($DG$13*$DE101)+1-$DF$13,IF(DF101=180,$DF$11*EXP($DG$11*$DE101)+1-$DF$11,$DF$12*EXP($DG$12*$DE101)+1-$DF$12))</f>
        <v>#REF!</v>
      </c>
      <c r="DH101" s="14" t="e">
        <f ca="1">IF(DF101=270,$DF$13*EXP($DG$13*$DE101)+1-$DF$13,IF(DF101=90,$DF$11*EXP($DG$11*$DE101)+1-$DF$11,$DF$12*EXP($DG$12*$DE101)+1-$DF$12))</f>
        <v>#REF!</v>
      </c>
      <c r="DI101" s="14" t="e">
        <f ca="1">DG101+1/2*(DH101-DG101)*(1-COS(2*($CJ101-$DF101)*$DG$8))</f>
        <v>#REF!</v>
      </c>
      <c r="DJ101" s="14" t="e">
        <f ca="1">MIN(1,IF(DF101=0,$DF$19+(1-$DF$19)/(1+$DE101^2)^$DG$19,IF(DF101=180,$DF$17+(1-$DF$17)/(1+$DE101^2)^$DG$17,$DF$18+(1-$DF$18)/(1+$DE101^2)^$DG$18)))</f>
        <v>#REF!</v>
      </c>
      <c r="DK101" s="14" t="e">
        <f ca="1">IF(DF101=270,$DF$19+(1-$DF$19)/(1+$DE101^2)^$DG$19,IF(DF101=90,$DF$17+(1-$DF$17)/(1+$DE101^2)^$DG$17,$DF$18+(1-$DF$18)/(1+$DE101^2)^$DG$18))</f>
        <v>#REF!</v>
      </c>
      <c r="DL101" s="14" t="e">
        <f ca="1">DJ101+1/2*(DK101-DJ101)*(1-COS(2*($CJ101-$DF101)*$DG$8))</f>
        <v>#REF!</v>
      </c>
      <c r="DM101" s="14" t="e">
        <f ca="1">IF(OR(ISNUMBER(X101),ISNUMBER(Y101)),DI101+1/2*(DL101-DI101)*(1-COS(2*$CI101*$DG$8)),IF(ISNUMBER(A101),1,#N/A))</f>
        <v>#N/A</v>
      </c>
    </row>
    <row r="102" spans="1:117" s="1" customFormat="1">
      <c r="A102" s="33" t="e">
        <f ca="1">INDIRECT("Shading!"&amp;$DZ$24&amp;$EA$24+ROW(A102)-23)</f>
        <v>#REF!</v>
      </c>
      <c r="B102" s="34" t="e">
        <f ca="1">INDIRECT("Shading!"&amp;$DZ$25&amp;$EA$25+ROW(B102)-23)</f>
        <v>#REF!</v>
      </c>
      <c r="C102" s="33" t="e">
        <f ca="1">INDIRECT("Shading!"&amp;$DZ$26&amp;$EA$26+ROW(C102)-23)</f>
        <v>#REF!</v>
      </c>
      <c r="D102" s="33" t="e">
        <f ca="1">INDIRECT("Shading!"&amp;$DZ$27&amp;$EA$27+ROW(D102)-23)</f>
        <v>#REF!</v>
      </c>
      <c r="E102" s="32" t="e">
        <f ca="1">INDIRECT("Shading!"&amp;$DZ$28&amp;$EA$28+ROW(E102)-23)</f>
        <v>#REF!</v>
      </c>
      <c r="F102" s="31" t="e">
        <f ca="1">INDIRECT("Shading!"&amp;$DZ$29&amp;$EA$29+ROW(F102)-23)</f>
        <v>#REF!</v>
      </c>
      <c r="G102" s="31" t="e">
        <f ca="1">INDIRECT("Shading!"&amp;$DZ$30&amp;$EA$30+ROW(G102)-23)</f>
        <v>#REF!</v>
      </c>
      <c r="H102" s="30" t="e">
        <f ca="1">INDIRECT("Shading!"&amp;$DZ$31&amp;$EA$31+ROW(H102)-23)</f>
        <v>#REF!</v>
      </c>
      <c r="I102" s="23"/>
      <c r="J102" s="23"/>
      <c r="K102" s="24"/>
      <c r="L102" s="19"/>
      <c r="M102" s="19"/>
      <c r="N102" s="25">
        <f ca="1">IF(AND(ISNUMBER(I102),ISNUMBER(J102),ISNUMBER(K102),ISNUMBER(L102),ISNUMBER(INDIRECT("Shading!"&amp;$DZ$33&amp;$EA$33+ROW(N102)-23))),INDIRECT("Shading!"&amp;$DZ$33&amp;$EA$33+ROW(N102)-23),1)</f>
        <v>1</v>
      </c>
      <c r="O102" s="25">
        <f ca="1">IF(AND(ISNUMBER(I102),ISNUMBER(J102),ISNUMBER(K102),ISNUMBER(L102),ISNUMBER(INDIRECT("Shading!"&amp;$DZ$34&amp;$EA$34+ROW(N102)-23))),INDIRECT("Shading!"&amp;$DZ$34&amp;$EA$34+ROW(O102)-23),1)</f>
        <v>1</v>
      </c>
      <c r="P102" s="18">
        <f ca="1">IF(AND(ISNUMBER(I102),ISNUMBER(J102),ISNUMBER(K102),ISNUMBER(L102),ISNUMBER(N102)),1-(N102-BJ102)*(K102/IF(OR(E102="East",E102="West"),45,90)*(1-L102)/N102),1)</f>
        <v>1</v>
      </c>
      <c r="Q102" s="17">
        <f ca="1">IF(AND(ISNUMBER(I102),ISNUMBER(J102),ISNUMBER(K102),ISNUMBER(M102),ISNUMBER(O102)),1-(O102-CS102)*(K102/IF(OR(E102="East",E102="West"),45,90)*(1-M102)/O102),1)</f>
        <v>1</v>
      </c>
      <c r="R102" s="32" t="str">
        <f ca="1">IF(OR(P102&gt;1,Q102&gt;1),"Horizon shading ","")</f>
        <v/>
      </c>
      <c r="S102" s="29"/>
      <c r="T102" s="28"/>
      <c r="U102" s="39">
        <f>IF(AND(ISNUMBER(S102),ISNUMBER(T102)),1-0.5*(1-BT102),1)</f>
        <v>1</v>
      </c>
      <c r="V102" s="38">
        <f>IF(AND(ISNUMBER(S102),ISNUMBER(T102)),1-0.5*(1-DC102),1)</f>
        <v>1</v>
      </c>
      <c r="W102" s="215" t="str">
        <f>IF(OR(U102&gt;1,V102&gt;1),"Reveal shading ","")</f>
        <v/>
      </c>
      <c r="X102" s="23"/>
      <c r="Y102" s="23"/>
      <c r="Z102" s="19"/>
      <c r="AA102" s="19"/>
      <c r="AB102" s="25">
        <f ca="1">IF(AND(ISNUMBER(X102),ISNUMBER(Y102),ISNUMBER(Z102),ISNUMBER(INDIRECT("Shading!"&amp;$DZ$35&amp;$EA$35+ROW(N102)-23))),INDIRECT("Shading!"&amp;$DZ$35&amp;$EA$35+ROW(N102)-23),1)</f>
        <v>1</v>
      </c>
      <c r="AC102" s="25">
        <f ca="1">IF(AND(ISNUMBER(X102),ISNUMBER(Y102),ISNUMBER(AA102),ISNUMBER(INDIRECT("Shading!"&amp;$DZ$36&amp;$EA$36+ROW(N102)-23))),INDIRECT("Shading!"&amp;$DZ$36&amp;$EA$36+ROW(O102)-23),1)</f>
        <v>1</v>
      </c>
      <c r="AD102" s="18">
        <f ca="1">IF(AND(ISNUMBER(X102),ISNUMBER(Y102),ISNUMBER(Z102),ISNUMBER(AB102)),1-(AB102-CD102)/AB102*(1-Z102),1)</f>
        <v>1</v>
      </c>
      <c r="AE102" s="17">
        <f ca="1">IF(AND(ISNUMBER(X102),ISNUMBER(Y102),ISNUMBER(AA102),ISNUMBER(AC102)),1-(AC102-DM102)/AC102*(1-AA102),1)</f>
        <v>1</v>
      </c>
      <c r="AF102" s="215" t="str">
        <f ca="1">IF(OR(AD102&gt;1,AE102&gt;1),"Overhang shading ","")</f>
        <v/>
      </c>
      <c r="AG102" s="24"/>
      <c r="AH102" s="24"/>
      <c r="AI102" s="23"/>
      <c r="AJ102" s="37">
        <f>IF(AND(ISNUMBER($AI$19),ISNUMBER(AG102)),$F102*$AI$19/1000*$AG102,0)</f>
        <v>0</v>
      </c>
      <c r="AK102" s="36">
        <f>IF(AND(ISNUMBER($AI$19),ISNUMBER(AH102)),IF(ISNUMBER($AI102),$AI102,$G102)*$AI$19/1000*$AH102,0)</f>
        <v>0</v>
      </c>
      <c r="AL102" s="35">
        <f>IF(OR(AJ102&gt;0,AK102&gt;0),1-(AJ102+AK102)/H102*$AI$18,1)</f>
        <v>1</v>
      </c>
      <c r="AM102" s="215" t="str">
        <f>IF(AL102&gt;1,"Glazing bars/juliet balcony shading ","")</f>
        <v/>
      </c>
      <c r="AN102" s="19"/>
      <c r="AO102" s="19"/>
      <c r="AP102" s="18" t="str">
        <f ca="1">IF(OR(P102*U102*AD102*AL102*IF(ISNUMBER(AN102),AN102,1)&gt;=1,P102*U102*AD102*AL102*IF(ISNUMBER(AN102),AN102,1)=0),"",P102*U102*AD102*AL102*IF(ISNUMBER(AN102),AN102,1))</f>
        <v/>
      </c>
      <c r="AQ102" s="17" t="str">
        <f ca="1">IF(OR(Q102*V102*AE102*AL102*IF(ISNUMBER(AO102),AO102,1)&gt;=1,Q102*V102*AE102*AL102*IF(ISNUMBER(AO102),AO102,1)=0),"",Q102*V102*AE102*AL102*IF(ISNUMBER(AO102),AO102,1))</f>
        <v/>
      </c>
      <c r="AR102" s="16" t="str">
        <f ca="1">'Additional Shading 424'!$AP102</f>
        <v/>
      </c>
      <c r="AS102" s="16" t="str">
        <f ca="1">'Additional Shading 424'!$AQ102</f>
        <v/>
      </c>
      <c r="AZ102" s="15" t="e">
        <f ca="1">D102</f>
        <v>#REF!</v>
      </c>
      <c r="BA102" s="15" t="e">
        <f ca="1">C102</f>
        <v>#REF!</v>
      </c>
      <c r="BB102" s="14">
        <f>IF(AND(I102=0,J102=0),1,I102/J102)</f>
        <v>1</v>
      </c>
      <c r="BC102" s="14" t="e">
        <f ca="1">INT(MOD(BA102,360)/90)*90</f>
        <v>#REF!</v>
      </c>
      <c r="BD102" s="14" t="e">
        <f ca="1">IF(BC102=0,$BC$13+(1-$BC$13)/(1+$BB102^2)^$BD$13,IF(BC102=180,$BC$11+(1-$BC$11)/(1+$BB102^2)^$BD$11,$BC$12+(1-$BC$12)/(1+$BB102^2)^$BD$12))</f>
        <v>#REF!</v>
      </c>
      <c r="BE102" s="14" t="e">
        <f ca="1">IF(BC102=270,$BC$13+(1-$BC$13)/(1+$BB102^2)^$BD$13,IF(BC102=90,$BC$11+(1-$BC$11)/(1+$BB102^2)^$BD$11,$BC$12+(1-$BC$12)/(1+$BB102^2)^$BD$12))</f>
        <v>#REF!</v>
      </c>
      <c r="BF102" s="14" t="e">
        <f ca="1">BD102+1/2*(BE102-BD102)*(1-COS(2*($BA102-$BC102)*$BD$8))</f>
        <v>#REF!</v>
      </c>
      <c r="BG102" s="14" t="e">
        <f ca="1">IF(BC102=0,$BC$19*EXP($BD$19*$BB102)+1-$BC$19,IF(BC102=180,$BC$17+(1-$BC$17)/(1+$BB102^2)^$BD$17,$BC$18*EXP($BD$18*$BB102)+1-$BC$18))</f>
        <v>#REF!</v>
      </c>
      <c r="BH102" s="14" t="e">
        <f ca="1">IF(BC102=270,$BC$19*EXP($BD$19*$BB102)+1-$BC$19,IF(BC102=90,$BC$17+(1-$BC$17)/(1+$BB102^2)^$BD$17,$BC$18*EXP($BD$18*$BB102)+1-$BC$18))</f>
        <v>#REF!</v>
      </c>
      <c r="BI102" s="14" t="e">
        <f ca="1">BG102+1/2*(BH102-BG102)*(1-COS(2*($BA102-$BC102)*$BD$8))</f>
        <v>#REF!</v>
      </c>
      <c r="BJ102" s="14" t="e">
        <f ca="1">IF(OR(ISNUMBER(I102),ISNUMBER(J102)),MAX(BF102+1/2*(BI102-BF102)*(1-COS(2*$AZ102*$BD$8)),IF(SIN(RADIANS(D102))&lt;&gt;0,1-$I102/$G102/ABS(SIN(RADIANS(D102))),0)),IF(ISNUMBER(A102),1,#N/A))</f>
        <v>#N/A</v>
      </c>
      <c r="BK102" s="14"/>
      <c r="BL102" s="14" t="e">
        <f ca="1">S102/(0.5*F102+T102)</f>
        <v>#REF!</v>
      </c>
      <c r="BM102" s="14" t="e">
        <f ca="1">INT(MOD(BA102,360)/90)*90</f>
        <v>#REF!</v>
      </c>
      <c r="BN102" s="14" t="e">
        <f ca="1">IF(BM102=0,$BM$13*EXP($BN$13*$BL102)+1-$BM$13,IF(BM102=180,$BM$11*EXP($BN$11*$BL102)+1-$BM$11,$BM$12*EXP($BN$12*$BL102)+1-$BM$12))</f>
        <v>#REF!</v>
      </c>
      <c r="BO102" s="14" t="e">
        <f ca="1">IF(BM102=270,$BM$13*EXP($BN$13*$BL102)+1-$BM$13,IF(BM102=90,$BM$11*EXP($BN$11*$BL102)+1-$BM$11,$BM$12*EXP($BN$12*$BL102)+1-$BM$12))</f>
        <v>#REF!</v>
      </c>
      <c r="BP102" s="14" t="e">
        <f ca="1">BN102+1/2*(BO102-BN102)*(1-COS(2*($C102-$BM102)*$BN$8))</f>
        <v>#REF!</v>
      </c>
      <c r="BQ102" s="14" t="e">
        <f ca="1">IF(BM102=0,$BM$19*EXP($BN$19*$BL102)+1-$BM$19,IF(BM102=180,$BM$17*EXP($BN$17*$BL102)+1-$BM$17,$BM$18*EXP($BN$18*$BL102)+1-$BM$18))</f>
        <v>#REF!</v>
      </c>
      <c r="BR102" s="14" t="e">
        <f ca="1">IF(BM102=270,$BM$19*EXP($BN$19*$BL102)+1-$BM$19,IF(BM102=90,$BM$17*EXP($BN$17*$BL102)+1-$BM$17,$BM$18*EXP($BN$18*$BL102)+1-$BM$18))</f>
        <v>#REF!</v>
      </c>
      <c r="BS102" s="14" t="e">
        <f ca="1">BQ102+1/2*(BR102-BQ102)*(1-COS(2*($C102-$BM102)*$BN$8))</f>
        <v>#REF!</v>
      </c>
      <c r="BT102" s="14" t="e">
        <f ca="1">BP102+1/2*(BS102-BP102)*(1-COS(2*$AZ102*$BN$8))</f>
        <v>#REF!</v>
      </c>
      <c r="BU102" s="14"/>
      <c r="BV102" s="14" t="e">
        <f ca="1">X102/(0.5*G102+Y102)</f>
        <v>#REF!</v>
      </c>
      <c r="BW102" s="14" t="e">
        <f ca="1">INT(MOD(BA102,360)/90)*90</f>
        <v>#REF!</v>
      </c>
      <c r="BX102" s="14" t="e">
        <f ca="1">IF(BW102=0,$BW$13*EXP($BX$13*$BV102)+1-$BW$13,IF(BW102=180,$BW$11*EXP($BX$11*$BV102)+1-$BW$11,$BW$12*EXP($BX$12*$BV102)+1-$BW$12))</f>
        <v>#REF!</v>
      </c>
      <c r="BY102" s="14" t="e">
        <f ca="1">IF(BW102=270,$BW$13*EXP($BX$13*$BV102)+1-$BW$13,IF(BW102=90,$BW$11*EXP($BX$11*$BV102)+1-$BW$11,$BW$12*EXP($BX$12*$BV102)+1-$BW$12))</f>
        <v>#REF!</v>
      </c>
      <c r="BZ102" s="14" t="e">
        <f ca="1">BX102+1/2*(BY102-BX102)*(1-COS(2*($BA102-$BW102)*$BX$8))</f>
        <v>#REF!</v>
      </c>
      <c r="CA102" s="14" t="e">
        <f ca="1">MIN(1,IF(BW102=0,$BW$19*EXP($BX$19*$BV102)+1-$BW$19,IF(BW102=180,$BW$17*EXP($BX$17*$BV102)+1-$BW$17,$BW$18*EXP($BX$18*$BV102)+1-$BW$18)))</f>
        <v>#REF!</v>
      </c>
      <c r="CB102" s="14" t="e">
        <f ca="1">IF(BW102=270,$BW$19*EXP($BX$19*$BV102)+1-$BW$19,IF(BW102=90,$BW$17*EXP($BX$17*$BV102)+1-$BW$17,$BW$18*EXP($BX$18*$BV102)+1-$BW$18))</f>
        <v>#REF!</v>
      </c>
      <c r="CC102" s="14" t="e">
        <f ca="1">CA102+1/2*(CB102-CA102)*(1-COS(2*($BA102-$BW102)*$BX$8))</f>
        <v>#REF!</v>
      </c>
      <c r="CD102" s="14" t="e">
        <f ca="1">BZ102+1/2*(CC102-BZ102)*(1-COS(2*$AZ102*$BX$8))</f>
        <v>#REF!</v>
      </c>
      <c r="CI102" s="15" t="e">
        <f ca="1">D102</f>
        <v>#REF!</v>
      </c>
      <c r="CJ102" s="15" t="e">
        <f ca="1">C102</f>
        <v>#REF!</v>
      </c>
      <c r="CK102" s="14">
        <f>IF(AND(I102=0,J102=0),1,I102/J102)</f>
        <v>1</v>
      </c>
      <c r="CL102" s="14" t="e">
        <f ca="1">INT(MOD(CJ102,360)/90)*90</f>
        <v>#REF!</v>
      </c>
      <c r="CM102" s="14" t="e">
        <f ca="1">IF(CL102=0,$CL$13*EXP($CM$13*$CK102)+1-$CL$13,IF(CL102=180,$CL$11*EXP($CM$11*$CK102)+1-$CL$11,$CL$12*EXP($CM$12*$CK102)+1-$CL$12))</f>
        <v>#REF!</v>
      </c>
      <c r="CN102" s="14" t="e">
        <f ca="1">IF(CL102=270,$CL$13*EXP($CM$13*$CK102)+1-$CL$13,IF(CL102=90,$CL$11*EXP($CM$11*$CK102)+1-$CL$11,$CL$12*EXP($CM$12*$CK102)+1-$CL$12))</f>
        <v>#REF!</v>
      </c>
      <c r="CO102" s="14" t="e">
        <f ca="1">CM102+1/2*(CN102-CM102)*(1-COS(2*($CJ102-$CL102)*$CM$8))</f>
        <v>#REF!</v>
      </c>
      <c r="CP102" s="14" t="e">
        <f ca="1">IF(CL102=0,$CL$19*EXP($CM$19*$CK102)+1-$CL$19,IF(CL102=180,$CL$17*EXP($CM$17*$CK102)+1-$CL$17,$CL$18*EXP($CM$18*$CK102)+1-$CL$18))</f>
        <v>#REF!</v>
      </c>
      <c r="CQ102" s="14" t="e">
        <f ca="1">IF(CL102=270,$CL$19*EXP($CM$19*$CK102)+1-$CL$19,IF(CL102=90,$CL$17*EXP($CM$17*$CK102)+1-$CL$17,$CL$18*EXP($CM$18*$CK102)+1-$CL$18))</f>
        <v>#REF!</v>
      </c>
      <c r="CR102" s="14" t="e">
        <f ca="1">CP102+1/2*(CQ102-CP102)*(1-COS(2*($CJ102-$CL102)*$CM$8))</f>
        <v>#REF!</v>
      </c>
      <c r="CS102" s="14" t="e">
        <f ca="1">IF(OR(ISNUMBER(I102),ISNUMBER(J102)),MAX(CO102+1/2*(CR102-CO102)*(1-COS(2*$CI102*$CM$8)),IF(SIN(RADIANS(D102))&lt;&gt;0,1-$I102/$G102/ABS(SIN(RADIANS(D102))),0)),IF(ISNUMBER(A102),1,#N/A))</f>
        <v>#N/A</v>
      </c>
      <c r="CT102" s="14"/>
      <c r="CU102" s="14" t="e">
        <f ca="1">S102/(0.5*F102+T102)</f>
        <v>#REF!</v>
      </c>
      <c r="CV102" s="14" t="e">
        <f ca="1">INT(MOD(BA102,360)/90)*90</f>
        <v>#REF!</v>
      </c>
      <c r="CW102" s="14" t="e">
        <f ca="1">IF(CV102=0,$CV$13*EXP($CW$13*$CU102)+1-$CV$13,IF(CV102=180,$CV$11*EXP($CW$11*$CU102)+1-$CV$11,$CV$12*EXP($CW$12*$CU102)+1-$CV$12))</f>
        <v>#REF!</v>
      </c>
      <c r="CX102" s="14" t="e">
        <f ca="1">IF(CV102=270,$CV$13*EXP($CW$13*$CU102)+1-$CV$13,IF(CV102=90,$CV$11*EXP($CW$11*$CU102)+1-$CV$11,$CV$12*EXP($CW$12*$CU102)+1-$CV$12))</f>
        <v>#REF!</v>
      </c>
      <c r="CY102" s="14" t="e">
        <f ca="1">CW102+1/2*(CX102-CW102)*(1-COS(2*($CJ102-$CV102)*$CW$8))</f>
        <v>#REF!</v>
      </c>
      <c r="CZ102" s="14" t="e">
        <f ca="1">IF(CV102=0,$CV$19*EXP($CW$19*$CU102)+1-$CV$19,IF(CV102=180,$CV$17*EXP($CW$17*$CU102)+1-$CV$17,$CV$18*EXP($CW$18*$CU102)+1-$CV$18))</f>
        <v>#REF!</v>
      </c>
      <c r="DA102" s="14" t="e">
        <f ca="1">IF(CV102=270,$CV$19*EXP($CW$19*$CU102)+1-$CV$19,IF(CV102=90,$CV$17*EXP($CW$17*$CU102)+1-$CV$17,$CV$18*EXP($CW$18*$CU102)+1-$CV$18))</f>
        <v>#REF!</v>
      </c>
      <c r="DB102" s="14" t="e">
        <f ca="1">CZ102+1/2*(DA102-CZ102)*(1-COS(2*($CJ102-$CV102)*$CW$8))</f>
        <v>#REF!</v>
      </c>
      <c r="DC102" s="14" t="e">
        <f ca="1">IF(OR(ISNUMBER(S102),ISNUMBER(T102)),CY102+1/2*(DB102-CY102)*(1-COS(2*CI102*$CW$8)),IF(ISNUMBER(A102),1,#N/A))</f>
        <v>#N/A</v>
      </c>
      <c r="DD102" s="14"/>
      <c r="DE102" s="14" t="e">
        <f ca="1">X102/(0.5*G102+Y102)</f>
        <v>#REF!</v>
      </c>
      <c r="DF102" s="14" t="e">
        <f ca="1">INT(MOD(CJ102,360)/90)*90</f>
        <v>#REF!</v>
      </c>
      <c r="DG102" s="14" t="e">
        <f ca="1">IF(DF102=0,$DF$13*EXP($DG$13*$DE102)+1-$DF$13,IF(DF102=180,$DF$11*EXP($DG$11*$DE102)+1-$DF$11,$DF$12*EXP($DG$12*$DE102)+1-$DF$12))</f>
        <v>#REF!</v>
      </c>
      <c r="DH102" s="14" t="e">
        <f ca="1">IF(DF102=270,$DF$13*EXP($DG$13*$DE102)+1-$DF$13,IF(DF102=90,$DF$11*EXP($DG$11*$DE102)+1-$DF$11,$DF$12*EXP($DG$12*$DE102)+1-$DF$12))</f>
        <v>#REF!</v>
      </c>
      <c r="DI102" s="14" t="e">
        <f ca="1">DG102+1/2*(DH102-DG102)*(1-COS(2*($CJ102-$DF102)*$DG$8))</f>
        <v>#REF!</v>
      </c>
      <c r="DJ102" s="14" t="e">
        <f ca="1">MIN(1,IF(DF102=0,$DF$19+(1-$DF$19)/(1+$DE102^2)^$DG$19,IF(DF102=180,$DF$17+(1-$DF$17)/(1+$DE102^2)^$DG$17,$DF$18+(1-$DF$18)/(1+$DE102^2)^$DG$18)))</f>
        <v>#REF!</v>
      </c>
      <c r="DK102" s="14" t="e">
        <f ca="1">IF(DF102=270,$DF$19+(1-$DF$19)/(1+$DE102^2)^$DG$19,IF(DF102=90,$DF$17+(1-$DF$17)/(1+$DE102^2)^$DG$17,$DF$18+(1-$DF$18)/(1+$DE102^2)^$DG$18))</f>
        <v>#REF!</v>
      </c>
      <c r="DL102" s="14" t="e">
        <f ca="1">DJ102+1/2*(DK102-DJ102)*(1-COS(2*($CJ102-$DF102)*$DG$8))</f>
        <v>#REF!</v>
      </c>
      <c r="DM102" s="14" t="e">
        <f ca="1">IF(OR(ISNUMBER(X102),ISNUMBER(Y102)),DI102+1/2*(DL102-DI102)*(1-COS(2*$CI102*$DG$8)),IF(ISNUMBER(A102),1,#N/A))</f>
        <v>#N/A</v>
      </c>
    </row>
    <row r="103" spans="1:117" s="1" customFormat="1">
      <c r="A103" s="33" t="e">
        <f ca="1">INDIRECT("Shading!"&amp;$DZ$24&amp;$EA$24+ROW(A103)-23)</f>
        <v>#REF!</v>
      </c>
      <c r="B103" s="34" t="e">
        <f ca="1">INDIRECT("Shading!"&amp;$DZ$25&amp;$EA$25+ROW(B103)-23)</f>
        <v>#REF!</v>
      </c>
      <c r="C103" s="33" t="e">
        <f ca="1">INDIRECT("Shading!"&amp;$DZ$26&amp;$EA$26+ROW(C103)-23)</f>
        <v>#REF!</v>
      </c>
      <c r="D103" s="33" t="e">
        <f ca="1">INDIRECT("Shading!"&amp;$DZ$27&amp;$EA$27+ROW(D103)-23)</f>
        <v>#REF!</v>
      </c>
      <c r="E103" s="32" t="e">
        <f ca="1">INDIRECT("Shading!"&amp;$DZ$28&amp;$EA$28+ROW(E103)-23)</f>
        <v>#REF!</v>
      </c>
      <c r="F103" s="31" t="e">
        <f ca="1">INDIRECT("Shading!"&amp;$DZ$29&amp;$EA$29+ROW(F103)-23)</f>
        <v>#REF!</v>
      </c>
      <c r="G103" s="31" t="e">
        <f ca="1">INDIRECT("Shading!"&amp;$DZ$30&amp;$EA$30+ROW(G103)-23)</f>
        <v>#REF!</v>
      </c>
      <c r="H103" s="30" t="e">
        <f ca="1">INDIRECT("Shading!"&amp;$DZ$31&amp;$EA$31+ROW(H103)-23)</f>
        <v>#REF!</v>
      </c>
      <c r="I103" s="23"/>
      <c r="J103" s="23"/>
      <c r="K103" s="24"/>
      <c r="L103" s="19"/>
      <c r="M103" s="19"/>
      <c r="N103" s="25">
        <f ca="1">IF(AND(ISNUMBER(I103),ISNUMBER(J103),ISNUMBER(K103),ISNUMBER(L103),ISNUMBER(INDIRECT("Shading!"&amp;$DZ$33&amp;$EA$33+ROW(N103)-23))),INDIRECT("Shading!"&amp;$DZ$33&amp;$EA$33+ROW(N103)-23),1)</f>
        <v>1</v>
      </c>
      <c r="O103" s="25">
        <f ca="1">IF(AND(ISNUMBER(I103),ISNUMBER(J103),ISNUMBER(K103),ISNUMBER(L103),ISNUMBER(INDIRECT("Shading!"&amp;$DZ$34&amp;$EA$34+ROW(N103)-23))),INDIRECT("Shading!"&amp;$DZ$34&amp;$EA$34+ROW(O103)-23),1)</f>
        <v>1</v>
      </c>
      <c r="P103" s="18">
        <f ca="1">IF(AND(ISNUMBER(I103),ISNUMBER(J103),ISNUMBER(K103),ISNUMBER(L103),ISNUMBER(N103)),1-(N103-BJ103)*(K103/IF(OR(E103="East",E103="West"),45,90)*(1-L103)/N103),1)</f>
        <v>1</v>
      </c>
      <c r="Q103" s="17">
        <f ca="1">IF(AND(ISNUMBER(I103),ISNUMBER(J103),ISNUMBER(K103),ISNUMBER(M103),ISNUMBER(O103)),1-(O103-CS103)*(K103/IF(OR(E103="East",E103="West"),45,90)*(1-M103)/O103),1)</f>
        <v>1</v>
      </c>
      <c r="R103" s="32" t="str">
        <f ca="1">IF(OR(P103&gt;1,Q103&gt;1),"Horizon shading ","")</f>
        <v/>
      </c>
      <c r="S103" s="29"/>
      <c r="T103" s="28"/>
      <c r="U103" s="39">
        <f>IF(AND(ISNUMBER(S103),ISNUMBER(T103)),1-0.5*(1-BT103),1)</f>
        <v>1</v>
      </c>
      <c r="V103" s="38">
        <f>IF(AND(ISNUMBER(S103),ISNUMBER(T103)),1-0.5*(1-DC103),1)</f>
        <v>1</v>
      </c>
      <c r="W103" s="215" t="str">
        <f>IF(OR(U103&gt;1,V103&gt;1),"Reveal shading ","")</f>
        <v/>
      </c>
      <c r="X103" s="23"/>
      <c r="Y103" s="23"/>
      <c r="Z103" s="19"/>
      <c r="AA103" s="19"/>
      <c r="AB103" s="25">
        <f ca="1">IF(AND(ISNUMBER(X103),ISNUMBER(Y103),ISNUMBER(Z103),ISNUMBER(INDIRECT("Shading!"&amp;$DZ$35&amp;$EA$35+ROW(N103)-23))),INDIRECT("Shading!"&amp;$DZ$35&amp;$EA$35+ROW(N103)-23),1)</f>
        <v>1</v>
      </c>
      <c r="AC103" s="25">
        <f ca="1">IF(AND(ISNUMBER(X103),ISNUMBER(Y103),ISNUMBER(AA103),ISNUMBER(INDIRECT("Shading!"&amp;$DZ$36&amp;$EA$36+ROW(N103)-23))),INDIRECT("Shading!"&amp;$DZ$36&amp;$EA$36+ROW(O103)-23),1)</f>
        <v>1</v>
      </c>
      <c r="AD103" s="18">
        <f ca="1">IF(AND(ISNUMBER(X103),ISNUMBER(Y103),ISNUMBER(Z103),ISNUMBER(AB103)),1-(AB103-CD103)/AB103*(1-Z103),1)</f>
        <v>1</v>
      </c>
      <c r="AE103" s="17">
        <f ca="1">IF(AND(ISNUMBER(X103),ISNUMBER(Y103),ISNUMBER(AA103),ISNUMBER(AC103)),1-(AC103-DM103)/AC103*(1-AA103),1)</f>
        <v>1</v>
      </c>
      <c r="AF103" s="215" t="str">
        <f ca="1">IF(OR(AD103&gt;1,AE103&gt;1),"Overhang shading ","")</f>
        <v/>
      </c>
      <c r="AG103" s="24"/>
      <c r="AH103" s="24"/>
      <c r="AI103" s="23"/>
      <c r="AJ103" s="37">
        <f>IF(AND(ISNUMBER($AI$19),ISNUMBER(AG103)),$F103*$AI$19/1000*$AG103,0)</f>
        <v>0</v>
      </c>
      <c r="AK103" s="36">
        <f>IF(AND(ISNUMBER($AI$19),ISNUMBER(AH103)),IF(ISNUMBER($AI103),$AI103,$G103)*$AI$19/1000*$AH103,0)</f>
        <v>0</v>
      </c>
      <c r="AL103" s="35">
        <f>IF(OR(AJ103&gt;0,AK103&gt;0),1-(AJ103+AK103)/H103*$AI$18,1)</f>
        <v>1</v>
      </c>
      <c r="AM103" s="215" t="str">
        <f>IF(AL103&gt;1,"Glazing bars/juliet balcony shading ","")</f>
        <v/>
      </c>
      <c r="AN103" s="19"/>
      <c r="AO103" s="19"/>
      <c r="AP103" s="18" t="str">
        <f ca="1">IF(OR(P103*U103*AD103*AL103*IF(ISNUMBER(AN103),AN103,1)&gt;=1,P103*U103*AD103*AL103*IF(ISNUMBER(AN103),AN103,1)=0),"",P103*U103*AD103*AL103*IF(ISNUMBER(AN103),AN103,1))</f>
        <v/>
      </c>
      <c r="AQ103" s="17" t="str">
        <f ca="1">IF(OR(Q103*V103*AE103*AL103*IF(ISNUMBER(AO103),AO103,1)&gt;=1,Q103*V103*AE103*AL103*IF(ISNUMBER(AO103),AO103,1)=0),"",Q103*V103*AE103*AL103*IF(ISNUMBER(AO103),AO103,1))</f>
        <v/>
      </c>
      <c r="AR103" s="16" t="str">
        <f ca="1">'Additional Shading 424'!$AP103</f>
        <v/>
      </c>
      <c r="AS103" s="16" t="str">
        <f ca="1">'Additional Shading 424'!$AQ103</f>
        <v/>
      </c>
      <c r="AZ103" s="15" t="e">
        <f ca="1">D103</f>
        <v>#REF!</v>
      </c>
      <c r="BA103" s="15" t="e">
        <f ca="1">C103</f>
        <v>#REF!</v>
      </c>
      <c r="BB103" s="14">
        <f>IF(AND(I103=0,J103=0),1,I103/J103)</f>
        <v>1</v>
      </c>
      <c r="BC103" s="14" t="e">
        <f ca="1">INT(MOD(BA103,360)/90)*90</f>
        <v>#REF!</v>
      </c>
      <c r="BD103" s="14" t="e">
        <f ca="1">IF(BC103=0,$BC$13+(1-$BC$13)/(1+$BB103^2)^$BD$13,IF(BC103=180,$BC$11+(1-$BC$11)/(1+$BB103^2)^$BD$11,$BC$12+(1-$BC$12)/(1+$BB103^2)^$BD$12))</f>
        <v>#REF!</v>
      </c>
      <c r="BE103" s="14" t="e">
        <f ca="1">IF(BC103=270,$BC$13+(1-$BC$13)/(1+$BB103^2)^$BD$13,IF(BC103=90,$BC$11+(1-$BC$11)/(1+$BB103^2)^$BD$11,$BC$12+(1-$BC$12)/(1+$BB103^2)^$BD$12))</f>
        <v>#REF!</v>
      </c>
      <c r="BF103" s="14" t="e">
        <f ca="1">BD103+1/2*(BE103-BD103)*(1-COS(2*($BA103-$BC103)*$BD$8))</f>
        <v>#REF!</v>
      </c>
      <c r="BG103" s="14" t="e">
        <f ca="1">IF(BC103=0,$BC$19*EXP($BD$19*$BB103)+1-$BC$19,IF(BC103=180,$BC$17+(1-$BC$17)/(1+$BB103^2)^$BD$17,$BC$18*EXP($BD$18*$BB103)+1-$BC$18))</f>
        <v>#REF!</v>
      </c>
      <c r="BH103" s="14" t="e">
        <f ca="1">IF(BC103=270,$BC$19*EXP($BD$19*$BB103)+1-$BC$19,IF(BC103=90,$BC$17+(1-$BC$17)/(1+$BB103^2)^$BD$17,$BC$18*EXP($BD$18*$BB103)+1-$BC$18))</f>
        <v>#REF!</v>
      </c>
      <c r="BI103" s="14" t="e">
        <f ca="1">BG103+1/2*(BH103-BG103)*(1-COS(2*($BA103-$BC103)*$BD$8))</f>
        <v>#REF!</v>
      </c>
      <c r="BJ103" s="14" t="e">
        <f ca="1">IF(OR(ISNUMBER(I103),ISNUMBER(J103)),MAX(BF103+1/2*(BI103-BF103)*(1-COS(2*$AZ103*$BD$8)),IF(SIN(RADIANS(D103))&lt;&gt;0,1-$I103/$G103/ABS(SIN(RADIANS(D103))),0)),IF(ISNUMBER(A103),1,#N/A))</f>
        <v>#N/A</v>
      </c>
      <c r="BK103" s="14"/>
      <c r="BL103" s="14" t="e">
        <f ca="1">S103/(0.5*F103+T103)</f>
        <v>#REF!</v>
      </c>
      <c r="BM103" s="14" t="e">
        <f ca="1">INT(MOD(BA103,360)/90)*90</f>
        <v>#REF!</v>
      </c>
      <c r="BN103" s="14" t="e">
        <f ca="1">IF(BM103=0,$BM$13*EXP($BN$13*$BL103)+1-$BM$13,IF(BM103=180,$BM$11*EXP($BN$11*$BL103)+1-$BM$11,$BM$12*EXP($BN$12*$BL103)+1-$BM$12))</f>
        <v>#REF!</v>
      </c>
      <c r="BO103" s="14" t="e">
        <f ca="1">IF(BM103=270,$BM$13*EXP($BN$13*$BL103)+1-$BM$13,IF(BM103=90,$BM$11*EXP($BN$11*$BL103)+1-$BM$11,$BM$12*EXP($BN$12*$BL103)+1-$BM$12))</f>
        <v>#REF!</v>
      </c>
      <c r="BP103" s="14" t="e">
        <f ca="1">BN103+1/2*(BO103-BN103)*(1-COS(2*($C103-$BM103)*$BN$8))</f>
        <v>#REF!</v>
      </c>
      <c r="BQ103" s="14" t="e">
        <f ca="1">IF(BM103=0,$BM$19*EXP($BN$19*$BL103)+1-$BM$19,IF(BM103=180,$BM$17*EXP($BN$17*$BL103)+1-$BM$17,$BM$18*EXP($BN$18*$BL103)+1-$BM$18))</f>
        <v>#REF!</v>
      </c>
      <c r="BR103" s="14" t="e">
        <f ca="1">IF(BM103=270,$BM$19*EXP($BN$19*$BL103)+1-$BM$19,IF(BM103=90,$BM$17*EXP($BN$17*$BL103)+1-$BM$17,$BM$18*EXP($BN$18*$BL103)+1-$BM$18))</f>
        <v>#REF!</v>
      </c>
      <c r="BS103" s="14" t="e">
        <f ca="1">BQ103+1/2*(BR103-BQ103)*(1-COS(2*($C103-$BM103)*$BN$8))</f>
        <v>#REF!</v>
      </c>
      <c r="BT103" s="14" t="e">
        <f ca="1">BP103+1/2*(BS103-BP103)*(1-COS(2*$AZ103*$BN$8))</f>
        <v>#REF!</v>
      </c>
      <c r="BU103" s="14"/>
      <c r="BV103" s="14" t="e">
        <f ca="1">X103/(0.5*G103+Y103)</f>
        <v>#REF!</v>
      </c>
      <c r="BW103" s="14" t="e">
        <f ca="1">INT(MOD(BA103,360)/90)*90</f>
        <v>#REF!</v>
      </c>
      <c r="BX103" s="14" t="e">
        <f ca="1">IF(BW103=0,$BW$13*EXP($BX$13*$BV103)+1-$BW$13,IF(BW103=180,$BW$11*EXP($BX$11*$BV103)+1-$BW$11,$BW$12*EXP($BX$12*$BV103)+1-$BW$12))</f>
        <v>#REF!</v>
      </c>
      <c r="BY103" s="14" t="e">
        <f ca="1">IF(BW103=270,$BW$13*EXP($BX$13*$BV103)+1-$BW$13,IF(BW103=90,$BW$11*EXP($BX$11*$BV103)+1-$BW$11,$BW$12*EXP($BX$12*$BV103)+1-$BW$12))</f>
        <v>#REF!</v>
      </c>
      <c r="BZ103" s="14" t="e">
        <f ca="1">BX103+1/2*(BY103-BX103)*(1-COS(2*($BA103-$BW103)*$BX$8))</f>
        <v>#REF!</v>
      </c>
      <c r="CA103" s="14" t="e">
        <f ca="1">MIN(1,IF(BW103=0,$BW$19*EXP($BX$19*$BV103)+1-$BW$19,IF(BW103=180,$BW$17*EXP($BX$17*$BV103)+1-$BW$17,$BW$18*EXP($BX$18*$BV103)+1-$BW$18)))</f>
        <v>#REF!</v>
      </c>
      <c r="CB103" s="14" t="e">
        <f ca="1">IF(BW103=270,$BW$19*EXP($BX$19*$BV103)+1-$BW$19,IF(BW103=90,$BW$17*EXP($BX$17*$BV103)+1-$BW$17,$BW$18*EXP($BX$18*$BV103)+1-$BW$18))</f>
        <v>#REF!</v>
      </c>
      <c r="CC103" s="14" t="e">
        <f ca="1">CA103+1/2*(CB103-CA103)*(1-COS(2*($BA103-$BW103)*$BX$8))</f>
        <v>#REF!</v>
      </c>
      <c r="CD103" s="14" t="e">
        <f ca="1">BZ103+1/2*(CC103-BZ103)*(1-COS(2*$AZ103*$BX$8))</f>
        <v>#REF!</v>
      </c>
      <c r="CI103" s="15" t="e">
        <f ca="1">D103</f>
        <v>#REF!</v>
      </c>
      <c r="CJ103" s="15" t="e">
        <f ca="1">C103</f>
        <v>#REF!</v>
      </c>
      <c r="CK103" s="14">
        <f>IF(AND(I103=0,J103=0),1,I103/J103)</f>
        <v>1</v>
      </c>
      <c r="CL103" s="14" t="e">
        <f ca="1">INT(MOD(CJ103,360)/90)*90</f>
        <v>#REF!</v>
      </c>
      <c r="CM103" s="14" t="e">
        <f ca="1">IF(CL103=0,$CL$13*EXP($CM$13*$CK103)+1-$CL$13,IF(CL103=180,$CL$11*EXP($CM$11*$CK103)+1-$CL$11,$CL$12*EXP($CM$12*$CK103)+1-$CL$12))</f>
        <v>#REF!</v>
      </c>
      <c r="CN103" s="14" t="e">
        <f ca="1">IF(CL103=270,$CL$13*EXP($CM$13*$CK103)+1-$CL$13,IF(CL103=90,$CL$11*EXP($CM$11*$CK103)+1-$CL$11,$CL$12*EXP($CM$12*$CK103)+1-$CL$12))</f>
        <v>#REF!</v>
      </c>
      <c r="CO103" s="14" t="e">
        <f ca="1">CM103+1/2*(CN103-CM103)*(1-COS(2*($CJ103-$CL103)*$CM$8))</f>
        <v>#REF!</v>
      </c>
      <c r="CP103" s="14" t="e">
        <f ca="1">IF(CL103=0,$CL$19*EXP($CM$19*$CK103)+1-$CL$19,IF(CL103=180,$CL$17*EXP($CM$17*$CK103)+1-$CL$17,$CL$18*EXP($CM$18*$CK103)+1-$CL$18))</f>
        <v>#REF!</v>
      </c>
      <c r="CQ103" s="14" t="e">
        <f ca="1">IF(CL103=270,$CL$19*EXP($CM$19*$CK103)+1-$CL$19,IF(CL103=90,$CL$17*EXP($CM$17*$CK103)+1-$CL$17,$CL$18*EXP($CM$18*$CK103)+1-$CL$18))</f>
        <v>#REF!</v>
      </c>
      <c r="CR103" s="14" t="e">
        <f ca="1">CP103+1/2*(CQ103-CP103)*(1-COS(2*($CJ103-$CL103)*$CM$8))</f>
        <v>#REF!</v>
      </c>
      <c r="CS103" s="14" t="e">
        <f ca="1">IF(OR(ISNUMBER(I103),ISNUMBER(J103)),MAX(CO103+1/2*(CR103-CO103)*(1-COS(2*$CI103*$CM$8)),IF(SIN(RADIANS(D103))&lt;&gt;0,1-$I103/$G103/ABS(SIN(RADIANS(D103))),0)),IF(ISNUMBER(A103),1,#N/A))</f>
        <v>#N/A</v>
      </c>
      <c r="CT103" s="14"/>
      <c r="CU103" s="14" t="e">
        <f ca="1">S103/(0.5*F103+T103)</f>
        <v>#REF!</v>
      </c>
      <c r="CV103" s="14" t="e">
        <f ca="1">INT(MOD(BA103,360)/90)*90</f>
        <v>#REF!</v>
      </c>
      <c r="CW103" s="14" t="e">
        <f ca="1">IF(CV103=0,$CV$13*EXP($CW$13*$CU103)+1-$CV$13,IF(CV103=180,$CV$11*EXP($CW$11*$CU103)+1-$CV$11,$CV$12*EXP($CW$12*$CU103)+1-$CV$12))</f>
        <v>#REF!</v>
      </c>
      <c r="CX103" s="14" t="e">
        <f ca="1">IF(CV103=270,$CV$13*EXP($CW$13*$CU103)+1-$CV$13,IF(CV103=90,$CV$11*EXP($CW$11*$CU103)+1-$CV$11,$CV$12*EXP($CW$12*$CU103)+1-$CV$12))</f>
        <v>#REF!</v>
      </c>
      <c r="CY103" s="14" t="e">
        <f ca="1">CW103+1/2*(CX103-CW103)*(1-COS(2*($CJ103-$CV103)*$CW$8))</f>
        <v>#REF!</v>
      </c>
      <c r="CZ103" s="14" t="e">
        <f ca="1">IF(CV103=0,$CV$19*EXP($CW$19*$CU103)+1-$CV$19,IF(CV103=180,$CV$17*EXP($CW$17*$CU103)+1-$CV$17,$CV$18*EXP($CW$18*$CU103)+1-$CV$18))</f>
        <v>#REF!</v>
      </c>
      <c r="DA103" s="14" t="e">
        <f ca="1">IF(CV103=270,$CV$19*EXP($CW$19*$CU103)+1-$CV$19,IF(CV103=90,$CV$17*EXP($CW$17*$CU103)+1-$CV$17,$CV$18*EXP($CW$18*$CU103)+1-$CV$18))</f>
        <v>#REF!</v>
      </c>
      <c r="DB103" s="14" t="e">
        <f ca="1">CZ103+1/2*(DA103-CZ103)*(1-COS(2*($CJ103-$CV103)*$CW$8))</f>
        <v>#REF!</v>
      </c>
      <c r="DC103" s="14" t="e">
        <f ca="1">IF(OR(ISNUMBER(S103),ISNUMBER(T103)),CY103+1/2*(DB103-CY103)*(1-COS(2*CI103*$CW$8)),IF(ISNUMBER(A103),1,#N/A))</f>
        <v>#N/A</v>
      </c>
      <c r="DD103" s="14"/>
      <c r="DE103" s="14" t="e">
        <f ca="1">X103/(0.5*G103+Y103)</f>
        <v>#REF!</v>
      </c>
      <c r="DF103" s="14" t="e">
        <f ca="1">INT(MOD(CJ103,360)/90)*90</f>
        <v>#REF!</v>
      </c>
      <c r="DG103" s="14" t="e">
        <f ca="1">IF(DF103=0,$DF$13*EXP($DG$13*$DE103)+1-$DF$13,IF(DF103=180,$DF$11*EXP($DG$11*$DE103)+1-$DF$11,$DF$12*EXP($DG$12*$DE103)+1-$DF$12))</f>
        <v>#REF!</v>
      </c>
      <c r="DH103" s="14" t="e">
        <f ca="1">IF(DF103=270,$DF$13*EXP($DG$13*$DE103)+1-$DF$13,IF(DF103=90,$DF$11*EXP($DG$11*$DE103)+1-$DF$11,$DF$12*EXP($DG$12*$DE103)+1-$DF$12))</f>
        <v>#REF!</v>
      </c>
      <c r="DI103" s="14" t="e">
        <f ca="1">DG103+1/2*(DH103-DG103)*(1-COS(2*($CJ103-$DF103)*$DG$8))</f>
        <v>#REF!</v>
      </c>
      <c r="DJ103" s="14" t="e">
        <f ca="1">MIN(1,IF(DF103=0,$DF$19+(1-$DF$19)/(1+$DE103^2)^$DG$19,IF(DF103=180,$DF$17+(1-$DF$17)/(1+$DE103^2)^$DG$17,$DF$18+(1-$DF$18)/(1+$DE103^2)^$DG$18)))</f>
        <v>#REF!</v>
      </c>
      <c r="DK103" s="14" t="e">
        <f ca="1">IF(DF103=270,$DF$19+(1-$DF$19)/(1+$DE103^2)^$DG$19,IF(DF103=90,$DF$17+(1-$DF$17)/(1+$DE103^2)^$DG$17,$DF$18+(1-$DF$18)/(1+$DE103^2)^$DG$18))</f>
        <v>#REF!</v>
      </c>
      <c r="DL103" s="14" t="e">
        <f ca="1">DJ103+1/2*(DK103-DJ103)*(1-COS(2*($CJ103-$DF103)*$DG$8))</f>
        <v>#REF!</v>
      </c>
      <c r="DM103" s="14" t="e">
        <f ca="1">IF(OR(ISNUMBER(X103),ISNUMBER(Y103)),DI103+1/2*(DL103-DI103)*(1-COS(2*$CI103*$DG$8)),IF(ISNUMBER(A103),1,#N/A))</f>
        <v>#N/A</v>
      </c>
    </row>
    <row r="104" spans="1:117" s="1" customFormat="1">
      <c r="A104" s="33" t="e">
        <f ca="1">INDIRECT("Shading!"&amp;$DZ$24&amp;$EA$24+ROW(A104)-23)</f>
        <v>#REF!</v>
      </c>
      <c r="B104" s="34" t="e">
        <f ca="1">INDIRECT("Shading!"&amp;$DZ$25&amp;$EA$25+ROW(B104)-23)</f>
        <v>#REF!</v>
      </c>
      <c r="C104" s="33" t="e">
        <f ca="1">INDIRECT("Shading!"&amp;$DZ$26&amp;$EA$26+ROW(C104)-23)</f>
        <v>#REF!</v>
      </c>
      <c r="D104" s="33" t="e">
        <f ca="1">INDIRECT("Shading!"&amp;$DZ$27&amp;$EA$27+ROW(D104)-23)</f>
        <v>#REF!</v>
      </c>
      <c r="E104" s="32" t="e">
        <f ca="1">INDIRECT("Shading!"&amp;$DZ$28&amp;$EA$28+ROW(E104)-23)</f>
        <v>#REF!</v>
      </c>
      <c r="F104" s="31" t="e">
        <f ca="1">INDIRECT("Shading!"&amp;$DZ$29&amp;$EA$29+ROW(F104)-23)</f>
        <v>#REF!</v>
      </c>
      <c r="G104" s="31" t="e">
        <f ca="1">INDIRECT("Shading!"&amp;$DZ$30&amp;$EA$30+ROW(G104)-23)</f>
        <v>#REF!</v>
      </c>
      <c r="H104" s="30" t="e">
        <f ca="1">INDIRECT("Shading!"&amp;$DZ$31&amp;$EA$31+ROW(H104)-23)</f>
        <v>#REF!</v>
      </c>
      <c r="I104" s="23"/>
      <c r="J104" s="23"/>
      <c r="K104" s="24"/>
      <c r="L104" s="19"/>
      <c r="M104" s="19"/>
      <c r="N104" s="25">
        <f ca="1">IF(AND(ISNUMBER(I104),ISNUMBER(J104),ISNUMBER(K104),ISNUMBER(L104),ISNUMBER(INDIRECT("Shading!"&amp;$DZ$33&amp;$EA$33+ROW(N104)-23))),INDIRECT("Shading!"&amp;$DZ$33&amp;$EA$33+ROW(N104)-23),1)</f>
        <v>1</v>
      </c>
      <c r="O104" s="25">
        <f ca="1">IF(AND(ISNUMBER(I104),ISNUMBER(J104),ISNUMBER(K104),ISNUMBER(L104),ISNUMBER(INDIRECT("Shading!"&amp;$DZ$34&amp;$EA$34+ROW(N104)-23))),INDIRECT("Shading!"&amp;$DZ$34&amp;$EA$34+ROW(O104)-23),1)</f>
        <v>1</v>
      </c>
      <c r="P104" s="18">
        <f ca="1">IF(AND(ISNUMBER(I104),ISNUMBER(J104),ISNUMBER(K104),ISNUMBER(L104),ISNUMBER(N104)),1-(N104-BJ104)*(K104/IF(OR(E104="East",E104="West"),45,90)*(1-L104)/N104),1)</f>
        <v>1</v>
      </c>
      <c r="Q104" s="17">
        <f ca="1">IF(AND(ISNUMBER(I104),ISNUMBER(J104),ISNUMBER(K104),ISNUMBER(M104),ISNUMBER(O104)),1-(O104-CS104)*(K104/IF(OR(E104="East",E104="West"),45,90)*(1-M104)/O104),1)</f>
        <v>1</v>
      </c>
      <c r="R104" s="32" t="str">
        <f ca="1">IF(OR(P104&gt;1,Q104&gt;1),"Horizon shading ","")</f>
        <v/>
      </c>
      <c r="S104" s="29"/>
      <c r="T104" s="28"/>
      <c r="U104" s="39">
        <f>IF(AND(ISNUMBER(S104),ISNUMBER(T104)),1-0.5*(1-BT104),1)</f>
        <v>1</v>
      </c>
      <c r="V104" s="38">
        <f>IF(AND(ISNUMBER(S104),ISNUMBER(T104)),1-0.5*(1-DC104),1)</f>
        <v>1</v>
      </c>
      <c r="W104" s="215" t="str">
        <f>IF(OR(U104&gt;1,V104&gt;1),"Reveal shading ","")</f>
        <v/>
      </c>
      <c r="X104" s="23"/>
      <c r="Y104" s="23"/>
      <c r="Z104" s="19"/>
      <c r="AA104" s="19"/>
      <c r="AB104" s="25">
        <f ca="1">IF(AND(ISNUMBER(X104),ISNUMBER(Y104),ISNUMBER(Z104),ISNUMBER(INDIRECT("Shading!"&amp;$DZ$35&amp;$EA$35+ROW(N104)-23))),INDIRECT("Shading!"&amp;$DZ$35&amp;$EA$35+ROW(N104)-23),1)</f>
        <v>1</v>
      </c>
      <c r="AC104" s="25">
        <f ca="1">IF(AND(ISNUMBER(X104),ISNUMBER(Y104),ISNUMBER(AA104),ISNUMBER(INDIRECT("Shading!"&amp;$DZ$36&amp;$EA$36+ROW(N104)-23))),INDIRECT("Shading!"&amp;$DZ$36&amp;$EA$36+ROW(O104)-23),1)</f>
        <v>1</v>
      </c>
      <c r="AD104" s="18">
        <f ca="1">IF(AND(ISNUMBER(X104),ISNUMBER(Y104),ISNUMBER(Z104),ISNUMBER(AB104)),1-(AB104-CD104)/AB104*(1-Z104),1)</f>
        <v>1</v>
      </c>
      <c r="AE104" s="17">
        <f ca="1">IF(AND(ISNUMBER(X104),ISNUMBER(Y104),ISNUMBER(AA104),ISNUMBER(AC104)),1-(AC104-DM104)/AC104*(1-AA104),1)</f>
        <v>1</v>
      </c>
      <c r="AF104" s="215" t="str">
        <f ca="1">IF(OR(AD104&gt;1,AE104&gt;1),"Overhang shading ","")</f>
        <v/>
      </c>
      <c r="AG104" s="24"/>
      <c r="AH104" s="24"/>
      <c r="AI104" s="23"/>
      <c r="AJ104" s="37">
        <f>IF(AND(ISNUMBER($AI$19),ISNUMBER(AG104)),$F104*$AI$19/1000*$AG104,0)</f>
        <v>0</v>
      </c>
      <c r="AK104" s="36">
        <f>IF(AND(ISNUMBER($AI$19),ISNUMBER(AH104)),IF(ISNUMBER($AI104),$AI104,$G104)*$AI$19/1000*$AH104,0)</f>
        <v>0</v>
      </c>
      <c r="AL104" s="35">
        <f>IF(OR(AJ104&gt;0,AK104&gt;0),1-(AJ104+AK104)/H104*$AI$18,1)</f>
        <v>1</v>
      </c>
      <c r="AM104" s="215" t="str">
        <f>IF(AL104&gt;1,"Glazing bars/juliet balcony shading ","")</f>
        <v/>
      </c>
      <c r="AN104" s="19"/>
      <c r="AO104" s="19"/>
      <c r="AP104" s="18" t="str">
        <f ca="1">IF(OR(P104*U104*AD104*AL104*IF(ISNUMBER(AN104),AN104,1)&gt;=1,P104*U104*AD104*AL104*IF(ISNUMBER(AN104),AN104,1)=0),"",P104*U104*AD104*AL104*IF(ISNUMBER(AN104),AN104,1))</f>
        <v/>
      </c>
      <c r="AQ104" s="17" t="str">
        <f ca="1">IF(OR(Q104*V104*AE104*AL104*IF(ISNUMBER(AO104),AO104,1)&gt;=1,Q104*V104*AE104*AL104*IF(ISNUMBER(AO104),AO104,1)=0),"",Q104*V104*AE104*AL104*IF(ISNUMBER(AO104),AO104,1))</f>
        <v/>
      </c>
      <c r="AR104" s="16" t="str">
        <f ca="1">'Additional Shading 424'!$AP104</f>
        <v/>
      </c>
      <c r="AS104" s="16" t="str">
        <f ca="1">'Additional Shading 424'!$AQ104</f>
        <v/>
      </c>
      <c r="AZ104" s="15" t="e">
        <f ca="1">D104</f>
        <v>#REF!</v>
      </c>
      <c r="BA104" s="15" t="e">
        <f ca="1">C104</f>
        <v>#REF!</v>
      </c>
      <c r="BB104" s="14">
        <f>IF(AND(I104=0,J104=0),1,I104/J104)</f>
        <v>1</v>
      </c>
      <c r="BC104" s="14" t="e">
        <f ca="1">INT(MOD(BA104,360)/90)*90</f>
        <v>#REF!</v>
      </c>
      <c r="BD104" s="14" t="e">
        <f ca="1">IF(BC104=0,$BC$13+(1-$BC$13)/(1+$BB104^2)^$BD$13,IF(BC104=180,$BC$11+(1-$BC$11)/(1+$BB104^2)^$BD$11,$BC$12+(1-$BC$12)/(1+$BB104^2)^$BD$12))</f>
        <v>#REF!</v>
      </c>
      <c r="BE104" s="14" t="e">
        <f ca="1">IF(BC104=270,$BC$13+(1-$BC$13)/(1+$BB104^2)^$BD$13,IF(BC104=90,$BC$11+(1-$BC$11)/(1+$BB104^2)^$BD$11,$BC$12+(1-$BC$12)/(1+$BB104^2)^$BD$12))</f>
        <v>#REF!</v>
      </c>
      <c r="BF104" s="14" t="e">
        <f ca="1">BD104+1/2*(BE104-BD104)*(1-COS(2*($BA104-$BC104)*$BD$8))</f>
        <v>#REF!</v>
      </c>
      <c r="BG104" s="14" t="e">
        <f ca="1">IF(BC104=0,$BC$19*EXP($BD$19*$BB104)+1-$BC$19,IF(BC104=180,$BC$17+(1-$BC$17)/(1+$BB104^2)^$BD$17,$BC$18*EXP($BD$18*$BB104)+1-$BC$18))</f>
        <v>#REF!</v>
      </c>
      <c r="BH104" s="14" t="e">
        <f ca="1">IF(BC104=270,$BC$19*EXP($BD$19*$BB104)+1-$BC$19,IF(BC104=90,$BC$17+(1-$BC$17)/(1+$BB104^2)^$BD$17,$BC$18*EXP($BD$18*$BB104)+1-$BC$18))</f>
        <v>#REF!</v>
      </c>
      <c r="BI104" s="14" t="e">
        <f ca="1">BG104+1/2*(BH104-BG104)*(1-COS(2*($BA104-$BC104)*$BD$8))</f>
        <v>#REF!</v>
      </c>
      <c r="BJ104" s="14" t="e">
        <f ca="1">IF(OR(ISNUMBER(I104),ISNUMBER(J104)),MAX(BF104+1/2*(BI104-BF104)*(1-COS(2*$AZ104*$BD$8)),IF(SIN(RADIANS(D104))&lt;&gt;0,1-$I104/$G104/ABS(SIN(RADIANS(D104))),0)),IF(ISNUMBER(A104),1,#N/A))</f>
        <v>#N/A</v>
      </c>
      <c r="BK104" s="14"/>
      <c r="BL104" s="14" t="e">
        <f ca="1">S104/(0.5*F104+T104)</f>
        <v>#REF!</v>
      </c>
      <c r="BM104" s="14" t="e">
        <f ca="1">INT(MOD(BA104,360)/90)*90</f>
        <v>#REF!</v>
      </c>
      <c r="BN104" s="14" t="e">
        <f ca="1">IF(BM104=0,$BM$13*EXP($BN$13*$BL104)+1-$BM$13,IF(BM104=180,$BM$11*EXP($BN$11*$BL104)+1-$BM$11,$BM$12*EXP($BN$12*$BL104)+1-$BM$12))</f>
        <v>#REF!</v>
      </c>
      <c r="BO104" s="14" t="e">
        <f ca="1">IF(BM104=270,$BM$13*EXP($BN$13*$BL104)+1-$BM$13,IF(BM104=90,$BM$11*EXP($BN$11*$BL104)+1-$BM$11,$BM$12*EXP($BN$12*$BL104)+1-$BM$12))</f>
        <v>#REF!</v>
      </c>
      <c r="BP104" s="14" t="e">
        <f ca="1">BN104+1/2*(BO104-BN104)*(1-COS(2*($C104-$BM104)*$BN$8))</f>
        <v>#REF!</v>
      </c>
      <c r="BQ104" s="14" t="e">
        <f ca="1">IF(BM104=0,$BM$19*EXP($BN$19*$BL104)+1-$BM$19,IF(BM104=180,$BM$17*EXP($BN$17*$BL104)+1-$BM$17,$BM$18*EXP($BN$18*$BL104)+1-$BM$18))</f>
        <v>#REF!</v>
      </c>
      <c r="BR104" s="14" t="e">
        <f ca="1">IF(BM104=270,$BM$19*EXP($BN$19*$BL104)+1-$BM$19,IF(BM104=90,$BM$17*EXP($BN$17*$BL104)+1-$BM$17,$BM$18*EXP($BN$18*$BL104)+1-$BM$18))</f>
        <v>#REF!</v>
      </c>
      <c r="BS104" s="14" t="e">
        <f ca="1">BQ104+1/2*(BR104-BQ104)*(1-COS(2*($C104-$BM104)*$BN$8))</f>
        <v>#REF!</v>
      </c>
      <c r="BT104" s="14" t="e">
        <f ca="1">BP104+1/2*(BS104-BP104)*(1-COS(2*$AZ104*$BN$8))</f>
        <v>#REF!</v>
      </c>
      <c r="BU104" s="14"/>
      <c r="BV104" s="14" t="e">
        <f ca="1">X104/(0.5*G104+Y104)</f>
        <v>#REF!</v>
      </c>
      <c r="BW104" s="14" t="e">
        <f ca="1">INT(MOD(BA104,360)/90)*90</f>
        <v>#REF!</v>
      </c>
      <c r="BX104" s="14" t="e">
        <f ca="1">IF(BW104=0,$BW$13*EXP($BX$13*$BV104)+1-$BW$13,IF(BW104=180,$BW$11*EXP($BX$11*$BV104)+1-$BW$11,$BW$12*EXP($BX$12*$BV104)+1-$BW$12))</f>
        <v>#REF!</v>
      </c>
      <c r="BY104" s="14" t="e">
        <f ca="1">IF(BW104=270,$BW$13*EXP($BX$13*$BV104)+1-$BW$13,IF(BW104=90,$BW$11*EXP($BX$11*$BV104)+1-$BW$11,$BW$12*EXP($BX$12*$BV104)+1-$BW$12))</f>
        <v>#REF!</v>
      </c>
      <c r="BZ104" s="14" t="e">
        <f ca="1">BX104+1/2*(BY104-BX104)*(1-COS(2*($BA104-$BW104)*$BX$8))</f>
        <v>#REF!</v>
      </c>
      <c r="CA104" s="14" t="e">
        <f ca="1">MIN(1,IF(BW104=0,$BW$19*EXP($BX$19*$BV104)+1-$BW$19,IF(BW104=180,$BW$17*EXP($BX$17*$BV104)+1-$BW$17,$BW$18*EXP($BX$18*$BV104)+1-$BW$18)))</f>
        <v>#REF!</v>
      </c>
      <c r="CB104" s="14" t="e">
        <f ca="1">IF(BW104=270,$BW$19*EXP($BX$19*$BV104)+1-$BW$19,IF(BW104=90,$BW$17*EXP($BX$17*$BV104)+1-$BW$17,$BW$18*EXP($BX$18*$BV104)+1-$BW$18))</f>
        <v>#REF!</v>
      </c>
      <c r="CC104" s="14" t="e">
        <f ca="1">CA104+1/2*(CB104-CA104)*(1-COS(2*($BA104-$BW104)*$BX$8))</f>
        <v>#REF!</v>
      </c>
      <c r="CD104" s="14" t="e">
        <f ca="1">BZ104+1/2*(CC104-BZ104)*(1-COS(2*$AZ104*$BX$8))</f>
        <v>#REF!</v>
      </c>
      <c r="CI104" s="15" t="e">
        <f ca="1">D104</f>
        <v>#REF!</v>
      </c>
      <c r="CJ104" s="15" t="e">
        <f ca="1">C104</f>
        <v>#REF!</v>
      </c>
      <c r="CK104" s="14">
        <f>IF(AND(I104=0,J104=0),1,I104/J104)</f>
        <v>1</v>
      </c>
      <c r="CL104" s="14" t="e">
        <f ca="1">INT(MOD(CJ104,360)/90)*90</f>
        <v>#REF!</v>
      </c>
      <c r="CM104" s="14" t="e">
        <f ca="1">IF(CL104=0,$CL$13*EXP($CM$13*$CK104)+1-$CL$13,IF(CL104=180,$CL$11*EXP($CM$11*$CK104)+1-$CL$11,$CL$12*EXP($CM$12*$CK104)+1-$CL$12))</f>
        <v>#REF!</v>
      </c>
      <c r="CN104" s="14" t="e">
        <f ca="1">IF(CL104=270,$CL$13*EXP($CM$13*$CK104)+1-$CL$13,IF(CL104=90,$CL$11*EXP($CM$11*$CK104)+1-$CL$11,$CL$12*EXP($CM$12*$CK104)+1-$CL$12))</f>
        <v>#REF!</v>
      </c>
      <c r="CO104" s="14" t="e">
        <f ca="1">CM104+1/2*(CN104-CM104)*(1-COS(2*($CJ104-$CL104)*$CM$8))</f>
        <v>#REF!</v>
      </c>
      <c r="CP104" s="14" t="e">
        <f ca="1">IF(CL104=0,$CL$19*EXP($CM$19*$CK104)+1-$CL$19,IF(CL104=180,$CL$17*EXP($CM$17*$CK104)+1-$CL$17,$CL$18*EXP($CM$18*$CK104)+1-$CL$18))</f>
        <v>#REF!</v>
      </c>
      <c r="CQ104" s="14" t="e">
        <f ca="1">IF(CL104=270,$CL$19*EXP($CM$19*$CK104)+1-$CL$19,IF(CL104=90,$CL$17*EXP($CM$17*$CK104)+1-$CL$17,$CL$18*EXP($CM$18*$CK104)+1-$CL$18))</f>
        <v>#REF!</v>
      </c>
      <c r="CR104" s="14" t="e">
        <f ca="1">CP104+1/2*(CQ104-CP104)*(1-COS(2*($CJ104-$CL104)*$CM$8))</f>
        <v>#REF!</v>
      </c>
      <c r="CS104" s="14" t="e">
        <f ca="1">IF(OR(ISNUMBER(I104),ISNUMBER(J104)),MAX(CO104+1/2*(CR104-CO104)*(1-COS(2*$CI104*$CM$8)),IF(SIN(RADIANS(D104))&lt;&gt;0,1-$I104/$G104/ABS(SIN(RADIANS(D104))),0)),IF(ISNUMBER(A104),1,#N/A))</f>
        <v>#N/A</v>
      </c>
      <c r="CT104" s="14"/>
      <c r="CU104" s="14" t="e">
        <f ca="1">S104/(0.5*F104+T104)</f>
        <v>#REF!</v>
      </c>
      <c r="CV104" s="14" t="e">
        <f ca="1">INT(MOD(BA104,360)/90)*90</f>
        <v>#REF!</v>
      </c>
      <c r="CW104" s="14" t="e">
        <f ca="1">IF(CV104=0,$CV$13*EXP($CW$13*$CU104)+1-$CV$13,IF(CV104=180,$CV$11*EXP($CW$11*$CU104)+1-$CV$11,$CV$12*EXP($CW$12*$CU104)+1-$CV$12))</f>
        <v>#REF!</v>
      </c>
      <c r="CX104" s="14" t="e">
        <f ca="1">IF(CV104=270,$CV$13*EXP($CW$13*$CU104)+1-$CV$13,IF(CV104=90,$CV$11*EXP($CW$11*$CU104)+1-$CV$11,$CV$12*EXP($CW$12*$CU104)+1-$CV$12))</f>
        <v>#REF!</v>
      </c>
      <c r="CY104" s="14" t="e">
        <f ca="1">CW104+1/2*(CX104-CW104)*(1-COS(2*($CJ104-$CV104)*$CW$8))</f>
        <v>#REF!</v>
      </c>
      <c r="CZ104" s="14" t="e">
        <f ca="1">IF(CV104=0,$CV$19*EXP($CW$19*$CU104)+1-$CV$19,IF(CV104=180,$CV$17*EXP($CW$17*$CU104)+1-$CV$17,$CV$18*EXP($CW$18*$CU104)+1-$CV$18))</f>
        <v>#REF!</v>
      </c>
      <c r="DA104" s="14" t="e">
        <f ca="1">IF(CV104=270,$CV$19*EXP($CW$19*$CU104)+1-$CV$19,IF(CV104=90,$CV$17*EXP($CW$17*$CU104)+1-$CV$17,$CV$18*EXP($CW$18*$CU104)+1-$CV$18))</f>
        <v>#REF!</v>
      </c>
      <c r="DB104" s="14" t="e">
        <f ca="1">CZ104+1/2*(DA104-CZ104)*(1-COS(2*($CJ104-$CV104)*$CW$8))</f>
        <v>#REF!</v>
      </c>
      <c r="DC104" s="14" t="e">
        <f ca="1">IF(OR(ISNUMBER(S104),ISNUMBER(T104)),CY104+1/2*(DB104-CY104)*(1-COS(2*CI104*$CW$8)),IF(ISNUMBER(A104),1,#N/A))</f>
        <v>#N/A</v>
      </c>
      <c r="DD104" s="14"/>
      <c r="DE104" s="14" t="e">
        <f ca="1">X104/(0.5*G104+Y104)</f>
        <v>#REF!</v>
      </c>
      <c r="DF104" s="14" t="e">
        <f ca="1">INT(MOD(CJ104,360)/90)*90</f>
        <v>#REF!</v>
      </c>
      <c r="DG104" s="14" t="e">
        <f ca="1">IF(DF104=0,$DF$13*EXP($DG$13*$DE104)+1-$DF$13,IF(DF104=180,$DF$11*EXP($DG$11*$DE104)+1-$DF$11,$DF$12*EXP($DG$12*$DE104)+1-$DF$12))</f>
        <v>#REF!</v>
      </c>
      <c r="DH104" s="14" t="e">
        <f ca="1">IF(DF104=270,$DF$13*EXP($DG$13*$DE104)+1-$DF$13,IF(DF104=90,$DF$11*EXP($DG$11*$DE104)+1-$DF$11,$DF$12*EXP($DG$12*$DE104)+1-$DF$12))</f>
        <v>#REF!</v>
      </c>
      <c r="DI104" s="14" t="e">
        <f ca="1">DG104+1/2*(DH104-DG104)*(1-COS(2*($CJ104-$DF104)*$DG$8))</f>
        <v>#REF!</v>
      </c>
      <c r="DJ104" s="14" t="e">
        <f ca="1">MIN(1,IF(DF104=0,$DF$19+(1-$DF$19)/(1+$DE104^2)^$DG$19,IF(DF104=180,$DF$17+(1-$DF$17)/(1+$DE104^2)^$DG$17,$DF$18+(1-$DF$18)/(1+$DE104^2)^$DG$18)))</f>
        <v>#REF!</v>
      </c>
      <c r="DK104" s="14" t="e">
        <f ca="1">IF(DF104=270,$DF$19+(1-$DF$19)/(1+$DE104^2)^$DG$19,IF(DF104=90,$DF$17+(1-$DF$17)/(1+$DE104^2)^$DG$17,$DF$18+(1-$DF$18)/(1+$DE104^2)^$DG$18))</f>
        <v>#REF!</v>
      </c>
      <c r="DL104" s="14" t="e">
        <f ca="1">DJ104+1/2*(DK104-DJ104)*(1-COS(2*($CJ104-$DF104)*$DG$8))</f>
        <v>#REF!</v>
      </c>
      <c r="DM104" s="14" t="e">
        <f ca="1">IF(OR(ISNUMBER(X104),ISNUMBER(Y104)),DI104+1/2*(DL104-DI104)*(1-COS(2*$CI104*$DG$8)),IF(ISNUMBER(A104),1,#N/A))</f>
        <v>#N/A</v>
      </c>
    </row>
    <row r="105" spans="1:117" s="1" customFormat="1">
      <c r="A105" s="33" t="e">
        <f ca="1">INDIRECT("Shading!"&amp;$DZ$24&amp;$EA$24+ROW(A105)-23)</f>
        <v>#REF!</v>
      </c>
      <c r="B105" s="34" t="e">
        <f ca="1">INDIRECT("Shading!"&amp;$DZ$25&amp;$EA$25+ROW(B105)-23)</f>
        <v>#REF!</v>
      </c>
      <c r="C105" s="33" t="e">
        <f ca="1">INDIRECT("Shading!"&amp;$DZ$26&amp;$EA$26+ROW(C105)-23)</f>
        <v>#REF!</v>
      </c>
      <c r="D105" s="33" t="e">
        <f ca="1">INDIRECT("Shading!"&amp;$DZ$27&amp;$EA$27+ROW(D105)-23)</f>
        <v>#REF!</v>
      </c>
      <c r="E105" s="32" t="e">
        <f ca="1">INDIRECT("Shading!"&amp;$DZ$28&amp;$EA$28+ROW(E105)-23)</f>
        <v>#REF!</v>
      </c>
      <c r="F105" s="31" t="e">
        <f ca="1">INDIRECT("Shading!"&amp;$DZ$29&amp;$EA$29+ROW(F105)-23)</f>
        <v>#REF!</v>
      </c>
      <c r="G105" s="31" t="e">
        <f ca="1">INDIRECT("Shading!"&amp;$DZ$30&amp;$EA$30+ROW(G105)-23)</f>
        <v>#REF!</v>
      </c>
      <c r="H105" s="30" t="e">
        <f ca="1">INDIRECT("Shading!"&amp;$DZ$31&amp;$EA$31+ROW(H105)-23)</f>
        <v>#REF!</v>
      </c>
      <c r="I105" s="23"/>
      <c r="J105" s="23"/>
      <c r="K105" s="24"/>
      <c r="L105" s="19"/>
      <c r="M105" s="19"/>
      <c r="N105" s="25">
        <f ca="1">IF(AND(ISNUMBER(I105),ISNUMBER(J105),ISNUMBER(K105),ISNUMBER(L105),ISNUMBER(INDIRECT("Shading!"&amp;$DZ$33&amp;$EA$33+ROW(N105)-23))),INDIRECT("Shading!"&amp;$DZ$33&amp;$EA$33+ROW(N105)-23),1)</f>
        <v>1</v>
      </c>
      <c r="O105" s="25">
        <f ca="1">IF(AND(ISNUMBER(I105),ISNUMBER(J105),ISNUMBER(K105),ISNUMBER(L105),ISNUMBER(INDIRECT("Shading!"&amp;$DZ$34&amp;$EA$34+ROW(N105)-23))),INDIRECT("Shading!"&amp;$DZ$34&amp;$EA$34+ROW(O105)-23),1)</f>
        <v>1</v>
      </c>
      <c r="P105" s="18">
        <f ca="1">IF(AND(ISNUMBER(I105),ISNUMBER(J105),ISNUMBER(K105),ISNUMBER(L105),ISNUMBER(N105)),1-(N105-BJ105)*(K105/IF(OR(E105="East",E105="West"),45,90)*(1-L105)/N105),1)</f>
        <v>1</v>
      </c>
      <c r="Q105" s="17">
        <f ca="1">IF(AND(ISNUMBER(I105),ISNUMBER(J105),ISNUMBER(K105),ISNUMBER(M105),ISNUMBER(O105)),1-(O105-CS105)*(K105/IF(OR(E105="East",E105="West"),45,90)*(1-M105)/O105),1)</f>
        <v>1</v>
      </c>
      <c r="R105" s="32" t="str">
        <f ca="1">IF(OR(P105&gt;1,Q105&gt;1),"Horizon shading ","")</f>
        <v/>
      </c>
      <c r="S105" s="29"/>
      <c r="T105" s="28"/>
      <c r="U105" s="39">
        <f>IF(AND(ISNUMBER(S105),ISNUMBER(T105)),1-0.5*(1-BT105),1)</f>
        <v>1</v>
      </c>
      <c r="V105" s="38">
        <f>IF(AND(ISNUMBER(S105),ISNUMBER(T105)),1-0.5*(1-DC105),1)</f>
        <v>1</v>
      </c>
      <c r="W105" s="215" t="str">
        <f>IF(OR(U105&gt;1,V105&gt;1),"Reveal shading ","")</f>
        <v/>
      </c>
      <c r="X105" s="23"/>
      <c r="Y105" s="23"/>
      <c r="Z105" s="19"/>
      <c r="AA105" s="19"/>
      <c r="AB105" s="25">
        <f ca="1">IF(AND(ISNUMBER(X105),ISNUMBER(Y105),ISNUMBER(Z105),ISNUMBER(INDIRECT("Shading!"&amp;$DZ$35&amp;$EA$35+ROW(N105)-23))),INDIRECT("Shading!"&amp;$DZ$35&amp;$EA$35+ROW(N105)-23),1)</f>
        <v>1</v>
      </c>
      <c r="AC105" s="25">
        <f ca="1">IF(AND(ISNUMBER(X105),ISNUMBER(Y105),ISNUMBER(AA105),ISNUMBER(INDIRECT("Shading!"&amp;$DZ$36&amp;$EA$36+ROW(N105)-23))),INDIRECT("Shading!"&amp;$DZ$36&amp;$EA$36+ROW(O105)-23),1)</f>
        <v>1</v>
      </c>
      <c r="AD105" s="18">
        <f ca="1">IF(AND(ISNUMBER(X105),ISNUMBER(Y105),ISNUMBER(Z105),ISNUMBER(AB105)),1-(AB105-CD105)/AB105*(1-Z105),1)</f>
        <v>1</v>
      </c>
      <c r="AE105" s="17">
        <f ca="1">IF(AND(ISNUMBER(X105),ISNUMBER(Y105),ISNUMBER(AA105),ISNUMBER(AC105)),1-(AC105-DM105)/AC105*(1-AA105),1)</f>
        <v>1</v>
      </c>
      <c r="AF105" s="215" t="str">
        <f ca="1">IF(OR(AD105&gt;1,AE105&gt;1),"Overhang shading ","")</f>
        <v/>
      </c>
      <c r="AG105" s="24"/>
      <c r="AH105" s="24"/>
      <c r="AI105" s="23"/>
      <c r="AJ105" s="37">
        <f>IF(AND(ISNUMBER($AI$19),ISNUMBER(AG105)),$F105*$AI$19/1000*$AG105,0)</f>
        <v>0</v>
      </c>
      <c r="AK105" s="36">
        <f>IF(AND(ISNUMBER($AI$19),ISNUMBER(AH105)),IF(ISNUMBER($AI105),$AI105,$G105)*$AI$19/1000*$AH105,0)</f>
        <v>0</v>
      </c>
      <c r="AL105" s="35">
        <f>IF(OR(AJ105&gt;0,AK105&gt;0),1-(AJ105+AK105)/H105*$AI$18,1)</f>
        <v>1</v>
      </c>
      <c r="AM105" s="215" t="str">
        <f>IF(AL105&gt;1,"Glazing bars/juliet balcony shading ","")</f>
        <v/>
      </c>
      <c r="AN105" s="19"/>
      <c r="AO105" s="19"/>
      <c r="AP105" s="18" t="str">
        <f ca="1">IF(OR(P105*U105*AD105*AL105*IF(ISNUMBER(AN105),AN105,1)&gt;=1,P105*U105*AD105*AL105*IF(ISNUMBER(AN105),AN105,1)=0),"",P105*U105*AD105*AL105*IF(ISNUMBER(AN105),AN105,1))</f>
        <v/>
      </c>
      <c r="AQ105" s="17" t="str">
        <f ca="1">IF(OR(Q105*V105*AE105*AL105*IF(ISNUMBER(AO105),AO105,1)&gt;=1,Q105*V105*AE105*AL105*IF(ISNUMBER(AO105),AO105,1)=0),"",Q105*V105*AE105*AL105*IF(ISNUMBER(AO105),AO105,1))</f>
        <v/>
      </c>
      <c r="AR105" s="16" t="str">
        <f ca="1">'Additional Shading 424'!$AP105</f>
        <v/>
      </c>
      <c r="AS105" s="16" t="str">
        <f ca="1">'Additional Shading 424'!$AQ105</f>
        <v/>
      </c>
      <c r="AZ105" s="15" t="e">
        <f ca="1">D105</f>
        <v>#REF!</v>
      </c>
      <c r="BA105" s="15" t="e">
        <f ca="1">C105</f>
        <v>#REF!</v>
      </c>
      <c r="BB105" s="14">
        <f>IF(AND(I105=0,J105=0),1,I105/J105)</f>
        <v>1</v>
      </c>
      <c r="BC105" s="14" t="e">
        <f ca="1">INT(MOD(BA105,360)/90)*90</f>
        <v>#REF!</v>
      </c>
      <c r="BD105" s="14" t="e">
        <f ca="1">IF(BC105=0,$BC$13+(1-$BC$13)/(1+$BB105^2)^$BD$13,IF(BC105=180,$BC$11+(1-$BC$11)/(1+$BB105^2)^$BD$11,$BC$12+(1-$BC$12)/(1+$BB105^2)^$BD$12))</f>
        <v>#REF!</v>
      </c>
      <c r="BE105" s="14" t="e">
        <f ca="1">IF(BC105=270,$BC$13+(1-$BC$13)/(1+$BB105^2)^$BD$13,IF(BC105=90,$BC$11+(1-$BC$11)/(1+$BB105^2)^$BD$11,$BC$12+(1-$BC$12)/(1+$BB105^2)^$BD$12))</f>
        <v>#REF!</v>
      </c>
      <c r="BF105" s="14" t="e">
        <f ca="1">BD105+1/2*(BE105-BD105)*(1-COS(2*($BA105-$BC105)*$BD$8))</f>
        <v>#REF!</v>
      </c>
      <c r="BG105" s="14" t="e">
        <f ca="1">IF(BC105=0,$BC$19*EXP($BD$19*$BB105)+1-$BC$19,IF(BC105=180,$BC$17+(1-$BC$17)/(1+$BB105^2)^$BD$17,$BC$18*EXP($BD$18*$BB105)+1-$BC$18))</f>
        <v>#REF!</v>
      </c>
      <c r="BH105" s="14" t="e">
        <f ca="1">IF(BC105=270,$BC$19*EXP($BD$19*$BB105)+1-$BC$19,IF(BC105=90,$BC$17+(1-$BC$17)/(1+$BB105^2)^$BD$17,$BC$18*EXP($BD$18*$BB105)+1-$BC$18))</f>
        <v>#REF!</v>
      </c>
      <c r="BI105" s="14" t="e">
        <f ca="1">BG105+1/2*(BH105-BG105)*(1-COS(2*($BA105-$BC105)*$BD$8))</f>
        <v>#REF!</v>
      </c>
      <c r="BJ105" s="14" t="e">
        <f ca="1">IF(OR(ISNUMBER(I105),ISNUMBER(J105)),MAX(BF105+1/2*(BI105-BF105)*(1-COS(2*$AZ105*$BD$8)),IF(SIN(RADIANS(D105))&lt;&gt;0,1-$I105/$G105/ABS(SIN(RADIANS(D105))),0)),IF(ISNUMBER(A105),1,#N/A))</f>
        <v>#N/A</v>
      </c>
      <c r="BK105" s="14"/>
      <c r="BL105" s="14" t="e">
        <f ca="1">S105/(0.5*F105+T105)</f>
        <v>#REF!</v>
      </c>
      <c r="BM105" s="14" t="e">
        <f ca="1">INT(MOD(BA105,360)/90)*90</f>
        <v>#REF!</v>
      </c>
      <c r="BN105" s="14" t="e">
        <f ca="1">IF(BM105=0,$BM$13*EXP($BN$13*$BL105)+1-$BM$13,IF(BM105=180,$BM$11*EXP($BN$11*$BL105)+1-$BM$11,$BM$12*EXP($BN$12*$BL105)+1-$BM$12))</f>
        <v>#REF!</v>
      </c>
      <c r="BO105" s="14" t="e">
        <f ca="1">IF(BM105=270,$BM$13*EXP($BN$13*$BL105)+1-$BM$13,IF(BM105=90,$BM$11*EXP($BN$11*$BL105)+1-$BM$11,$BM$12*EXP($BN$12*$BL105)+1-$BM$12))</f>
        <v>#REF!</v>
      </c>
      <c r="BP105" s="14" t="e">
        <f ca="1">BN105+1/2*(BO105-BN105)*(1-COS(2*($C105-$BM105)*$BN$8))</f>
        <v>#REF!</v>
      </c>
      <c r="BQ105" s="14" t="e">
        <f ca="1">IF(BM105=0,$BM$19*EXP($BN$19*$BL105)+1-$BM$19,IF(BM105=180,$BM$17*EXP($BN$17*$BL105)+1-$BM$17,$BM$18*EXP($BN$18*$BL105)+1-$BM$18))</f>
        <v>#REF!</v>
      </c>
      <c r="BR105" s="14" t="e">
        <f ca="1">IF(BM105=270,$BM$19*EXP($BN$19*$BL105)+1-$BM$19,IF(BM105=90,$BM$17*EXP($BN$17*$BL105)+1-$BM$17,$BM$18*EXP($BN$18*$BL105)+1-$BM$18))</f>
        <v>#REF!</v>
      </c>
      <c r="BS105" s="14" t="e">
        <f ca="1">BQ105+1/2*(BR105-BQ105)*(1-COS(2*($C105-$BM105)*$BN$8))</f>
        <v>#REF!</v>
      </c>
      <c r="BT105" s="14" t="e">
        <f ca="1">BP105+1/2*(BS105-BP105)*(1-COS(2*$AZ105*$BN$8))</f>
        <v>#REF!</v>
      </c>
      <c r="BU105" s="14"/>
      <c r="BV105" s="14" t="e">
        <f ca="1">X105/(0.5*G105+Y105)</f>
        <v>#REF!</v>
      </c>
      <c r="BW105" s="14" t="e">
        <f ca="1">INT(MOD(BA105,360)/90)*90</f>
        <v>#REF!</v>
      </c>
      <c r="BX105" s="14" t="e">
        <f ca="1">IF(BW105=0,$BW$13*EXP($BX$13*$BV105)+1-$BW$13,IF(BW105=180,$BW$11*EXP($BX$11*$BV105)+1-$BW$11,$BW$12*EXP($BX$12*$BV105)+1-$BW$12))</f>
        <v>#REF!</v>
      </c>
      <c r="BY105" s="14" t="e">
        <f ca="1">IF(BW105=270,$BW$13*EXP($BX$13*$BV105)+1-$BW$13,IF(BW105=90,$BW$11*EXP($BX$11*$BV105)+1-$BW$11,$BW$12*EXP($BX$12*$BV105)+1-$BW$12))</f>
        <v>#REF!</v>
      </c>
      <c r="BZ105" s="14" t="e">
        <f ca="1">BX105+1/2*(BY105-BX105)*(1-COS(2*($BA105-$BW105)*$BX$8))</f>
        <v>#REF!</v>
      </c>
      <c r="CA105" s="14" t="e">
        <f ca="1">MIN(1,IF(BW105=0,$BW$19*EXP($BX$19*$BV105)+1-$BW$19,IF(BW105=180,$BW$17*EXP($BX$17*$BV105)+1-$BW$17,$BW$18*EXP($BX$18*$BV105)+1-$BW$18)))</f>
        <v>#REF!</v>
      </c>
      <c r="CB105" s="14" t="e">
        <f ca="1">IF(BW105=270,$BW$19*EXP($BX$19*$BV105)+1-$BW$19,IF(BW105=90,$BW$17*EXP($BX$17*$BV105)+1-$BW$17,$BW$18*EXP($BX$18*$BV105)+1-$BW$18))</f>
        <v>#REF!</v>
      </c>
      <c r="CC105" s="14" t="e">
        <f ca="1">CA105+1/2*(CB105-CA105)*(1-COS(2*($BA105-$BW105)*$BX$8))</f>
        <v>#REF!</v>
      </c>
      <c r="CD105" s="14" t="e">
        <f ca="1">BZ105+1/2*(CC105-BZ105)*(1-COS(2*$AZ105*$BX$8))</f>
        <v>#REF!</v>
      </c>
      <c r="CI105" s="15" t="e">
        <f ca="1">D105</f>
        <v>#REF!</v>
      </c>
      <c r="CJ105" s="15" t="e">
        <f ca="1">C105</f>
        <v>#REF!</v>
      </c>
      <c r="CK105" s="14">
        <f>IF(AND(I105=0,J105=0),1,I105/J105)</f>
        <v>1</v>
      </c>
      <c r="CL105" s="14" t="e">
        <f ca="1">INT(MOD(CJ105,360)/90)*90</f>
        <v>#REF!</v>
      </c>
      <c r="CM105" s="14" t="e">
        <f ca="1">IF(CL105=0,$CL$13*EXP($CM$13*$CK105)+1-$CL$13,IF(CL105=180,$CL$11*EXP($CM$11*$CK105)+1-$CL$11,$CL$12*EXP($CM$12*$CK105)+1-$CL$12))</f>
        <v>#REF!</v>
      </c>
      <c r="CN105" s="14" t="e">
        <f ca="1">IF(CL105=270,$CL$13*EXP($CM$13*$CK105)+1-$CL$13,IF(CL105=90,$CL$11*EXP($CM$11*$CK105)+1-$CL$11,$CL$12*EXP($CM$12*$CK105)+1-$CL$12))</f>
        <v>#REF!</v>
      </c>
      <c r="CO105" s="14" t="e">
        <f ca="1">CM105+1/2*(CN105-CM105)*(1-COS(2*($CJ105-$CL105)*$CM$8))</f>
        <v>#REF!</v>
      </c>
      <c r="CP105" s="14" t="e">
        <f ca="1">IF(CL105=0,$CL$19*EXP($CM$19*$CK105)+1-$CL$19,IF(CL105=180,$CL$17*EXP($CM$17*$CK105)+1-$CL$17,$CL$18*EXP($CM$18*$CK105)+1-$CL$18))</f>
        <v>#REF!</v>
      </c>
      <c r="CQ105" s="14" t="e">
        <f ca="1">IF(CL105=270,$CL$19*EXP($CM$19*$CK105)+1-$CL$19,IF(CL105=90,$CL$17*EXP($CM$17*$CK105)+1-$CL$17,$CL$18*EXP($CM$18*$CK105)+1-$CL$18))</f>
        <v>#REF!</v>
      </c>
      <c r="CR105" s="14" t="e">
        <f ca="1">CP105+1/2*(CQ105-CP105)*(1-COS(2*($CJ105-$CL105)*$CM$8))</f>
        <v>#REF!</v>
      </c>
      <c r="CS105" s="14" t="e">
        <f ca="1">IF(OR(ISNUMBER(I105),ISNUMBER(J105)),MAX(CO105+1/2*(CR105-CO105)*(1-COS(2*$CI105*$CM$8)),IF(SIN(RADIANS(D105))&lt;&gt;0,1-$I105/$G105/ABS(SIN(RADIANS(D105))),0)),IF(ISNUMBER(A105),1,#N/A))</f>
        <v>#N/A</v>
      </c>
      <c r="CT105" s="14"/>
      <c r="CU105" s="14" t="e">
        <f ca="1">S105/(0.5*F105+T105)</f>
        <v>#REF!</v>
      </c>
      <c r="CV105" s="14" t="e">
        <f ca="1">INT(MOD(BA105,360)/90)*90</f>
        <v>#REF!</v>
      </c>
      <c r="CW105" s="14" t="e">
        <f ca="1">IF(CV105=0,$CV$13*EXP($CW$13*$CU105)+1-$CV$13,IF(CV105=180,$CV$11*EXP($CW$11*$CU105)+1-$CV$11,$CV$12*EXP($CW$12*$CU105)+1-$CV$12))</f>
        <v>#REF!</v>
      </c>
      <c r="CX105" s="14" t="e">
        <f ca="1">IF(CV105=270,$CV$13*EXP($CW$13*$CU105)+1-$CV$13,IF(CV105=90,$CV$11*EXP($CW$11*$CU105)+1-$CV$11,$CV$12*EXP($CW$12*$CU105)+1-$CV$12))</f>
        <v>#REF!</v>
      </c>
      <c r="CY105" s="14" t="e">
        <f ca="1">CW105+1/2*(CX105-CW105)*(1-COS(2*($CJ105-$CV105)*$CW$8))</f>
        <v>#REF!</v>
      </c>
      <c r="CZ105" s="14" t="e">
        <f ca="1">IF(CV105=0,$CV$19*EXP($CW$19*$CU105)+1-$CV$19,IF(CV105=180,$CV$17*EXP($CW$17*$CU105)+1-$CV$17,$CV$18*EXP($CW$18*$CU105)+1-$CV$18))</f>
        <v>#REF!</v>
      </c>
      <c r="DA105" s="14" t="e">
        <f ca="1">IF(CV105=270,$CV$19*EXP($CW$19*$CU105)+1-$CV$19,IF(CV105=90,$CV$17*EXP($CW$17*$CU105)+1-$CV$17,$CV$18*EXP($CW$18*$CU105)+1-$CV$18))</f>
        <v>#REF!</v>
      </c>
      <c r="DB105" s="14" t="e">
        <f ca="1">CZ105+1/2*(DA105-CZ105)*(1-COS(2*($CJ105-$CV105)*$CW$8))</f>
        <v>#REF!</v>
      </c>
      <c r="DC105" s="14" t="e">
        <f ca="1">IF(OR(ISNUMBER(S105),ISNUMBER(T105)),CY105+1/2*(DB105-CY105)*(1-COS(2*CI105*$CW$8)),IF(ISNUMBER(A105),1,#N/A))</f>
        <v>#N/A</v>
      </c>
      <c r="DD105" s="14"/>
      <c r="DE105" s="14" t="e">
        <f ca="1">X105/(0.5*G105+Y105)</f>
        <v>#REF!</v>
      </c>
      <c r="DF105" s="14" t="e">
        <f ca="1">INT(MOD(CJ105,360)/90)*90</f>
        <v>#REF!</v>
      </c>
      <c r="DG105" s="14" t="e">
        <f ca="1">IF(DF105=0,$DF$13*EXP($DG$13*$DE105)+1-$DF$13,IF(DF105=180,$DF$11*EXP($DG$11*$DE105)+1-$DF$11,$DF$12*EXP($DG$12*$DE105)+1-$DF$12))</f>
        <v>#REF!</v>
      </c>
      <c r="DH105" s="14" t="e">
        <f ca="1">IF(DF105=270,$DF$13*EXP($DG$13*$DE105)+1-$DF$13,IF(DF105=90,$DF$11*EXP($DG$11*$DE105)+1-$DF$11,$DF$12*EXP($DG$12*$DE105)+1-$DF$12))</f>
        <v>#REF!</v>
      </c>
      <c r="DI105" s="14" t="e">
        <f ca="1">DG105+1/2*(DH105-DG105)*(1-COS(2*($CJ105-$DF105)*$DG$8))</f>
        <v>#REF!</v>
      </c>
      <c r="DJ105" s="14" t="e">
        <f ca="1">MIN(1,IF(DF105=0,$DF$19+(1-$DF$19)/(1+$DE105^2)^$DG$19,IF(DF105=180,$DF$17+(1-$DF$17)/(1+$DE105^2)^$DG$17,$DF$18+(1-$DF$18)/(1+$DE105^2)^$DG$18)))</f>
        <v>#REF!</v>
      </c>
      <c r="DK105" s="14" t="e">
        <f ca="1">IF(DF105=270,$DF$19+(1-$DF$19)/(1+$DE105^2)^$DG$19,IF(DF105=90,$DF$17+(1-$DF$17)/(1+$DE105^2)^$DG$17,$DF$18+(1-$DF$18)/(1+$DE105^2)^$DG$18))</f>
        <v>#REF!</v>
      </c>
      <c r="DL105" s="14" t="e">
        <f ca="1">DJ105+1/2*(DK105-DJ105)*(1-COS(2*($CJ105-$DF105)*$DG$8))</f>
        <v>#REF!</v>
      </c>
      <c r="DM105" s="14" t="e">
        <f ca="1">IF(OR(ISNUMBER(X105),ISNUMBER(Y105)),DI105+1/2*(DL105-DI105)*(1-COS(2*$CI105*$DG$8)),IF(ISNUMBER(A105),1,#N/A))</f>
        <v>#N/A</v>
      </c>
    </row>
    <row r="106" spans="1:117" s="1" customFormat="1">
      <c r="A106" s="33" t="e">
        <f ca="1">INDIRECT("Shading!"&amp;$DZ$24&amp;$EA$24+ROW(A106)-23)</f>
        <v>#REF!</v>
      </c>
      <c r="B106" s="34" t="e">
        <f ca="1">INDIRECT("Shading!"&amp;$DZ$25&amp;$EA$25+ROW(B106)-23)</f>
        <v>#REF!</v>
      </c>
      <c r="C106" s="33" t="e">
        <f ca="1">INDIRECT("Shading!"&amp;$DZ$26&amp;$EA$26+ROW(C106)-23)</f>
        <v>#REF!</v>
      </c>
      <c r="D106" s="33" t="e">
        <f ca="1">INDIRECT("Shading!"&amp;$DZ$27&amp;$EA$27+ROW(D106)-23)</f>
        <v>#REF!</v>
      </c>
      <c r="E106" s="32" t="e">
        <f ca="1">INDIRECT("Shading!"&amp;$DZ$28&amp;$EA$28+ROW(E106)-23)</f>
        <v>#REF!</v>
      </c>
      <c r="F106" s="31" t="e">
        <f ca="1">INDIRECT("Shading!"&amp;$DZ$29&amp;$EA$29+ROW(F106)-23)</f>
        <v>#REF!</v>
      </c>
      <c r="G106" s="31" t="e">
        <f ca="1">INDIRECT("Shading!"&amp;$DZ$30&amp;$EA$30+ROW(G106)-23)</f>
        <v>#REF!</v>
      </c>
      <c r="H106" s="30" t="e">
        <f ca="1">INDIRECT("Shading!"&amp;$DZ$31&amp;$EA$31+ROW(H106)-23)</f>
        <v>#REF!</v>
      </c>
      <c r="I106" s="23"/>
      <c r="J106" s="23"/>
      <c r="K106" s="24"/>
      <c r="L106" s="19"/>
      <c r="M106" s="19"/>
      <c r="N106" s="25">
        <f ca="1">IF(AND(ISNUMBER(I106),ISNUMBER(J106),ISNUMBER(K106),ISNUMBER(L106),ISNUMBER(INDIRECT("Shading!"&amp;$DZ$33&amp;$EA$33+ROW(N106)-23))),INDIRECT("Shading!"&amp;$DZ$33&amp;$EA$33+ROW(N106)-23),1)</f>
        <v>1</v>
      </c>
      <c r="O106" s="25">
        <f ca="1">IF(AND(ISNUMBER(I106),ISNUMBER(J106),ISNUMBER(K106),ISNUMBER(L106),ISNUMBER(INDIRECT("Shading!"&amp;$DZ$34&amp;$EA$34+ROW(N106)-23))),INDIRECT("Shading!"&amp;$DZ$34&amp;$EA$34+ROW(O106)-23),1)</f>
        <v>1</v>
      </c>
      <c r="P106" s="18">
        <f ca="1">IF(AND(ISNUMBER(I106),ISNUMBER(J106),ISNUMBER(K106),ISNUMBER(L106),ISNUMBER(N106)),1-(N106-BJ106)*(K106/IF(OR(E106="East",E106="West"),45,90)*(1-L106)/N106),1)</f>
        <v>1</v>
      </c>
      <c r="Q106" s="17">
        <f ca="1">IF(AND(ISNUMBER(I106),ISNUMBER(J106),ISNUMBER(K106),ISNUMBER(M106),ISNUMBER(O106)),1-(O106-CS106)*(K106/IF(OR(E106="East",E106="West"),45,90)*(1-M106)/O106),1)</f>
        <v>1</v>
      </c>
      <c r="R106" s="32" t="str">
        <f ca="1">IF(OR(P106&gt;1,Q106&gt;1),"Horizon shading ","")</f>
        <v/>
      </c>
      <c r="S106" s="29"/>
      <c r="T106" s="28"/>
      <c r="U106" s="39">
        <f>IF(AND(ISNUMBER(S106),ISNUMBER(T106)),1-0.5*(1-BT106),1)</f>
        <v>1</v>
      </c>
      <c r="V106" s="38">
        <f>IF(AND(ISNUMBER(S106),ISNUMBER(T106)),1-0.5*(1-DC106),1)</f>
        <v>1</v>
      </c>
      <c r="W106" s="215" t="str">
        <f>IF(OR(U106&gt;1,V106&gt;1),"Reveal shading ","")</f>
        <v/>
      </c>
      <c r="X106" s="23"/>
      <c r="Y106" s="23"/>
      <c r="Z106" s="19"/>
      <c r="AA106" s="19"/>
      <c r="AB106" s="25">
        <f ca="1">IF(AND(ISNUMBER(X106),ISNUMBER(Y106),ISNUMBER(Z106),ISNUMBER(INDIRECT("Shading!"&amp;$DZ$35&amp;$EA$35+ROW(N106)-23))),INDIRECT("Shading!"&amp;$DZ$35&amp;$EA$35+ROW(N106)-23),1)</f>
        <v>1</v>
      </c>
      <c r="AC106" s="25">
        <f ca="1">IF(AND(ISNUMBER(X106),ISNUMBER(Y106),ISNUMBER(AA106),ISNUMBER(INDIRECT("Shading!"&amp;$DZ$36&amp;$EA$36+ROW(N106)-23))),INDIRECT("Shading!"&amp;$DZ$36&amp;$EA$36+ROW(O106)-23),1)</f>
        <v>1</v>
      </c>
      <c r="AD106" s="18">
        <f ca="1">IF(AND(ISNUMBER(X106),ISNUMBER(Y106),ISNUMBER(Z106),ISNUMBER(AB106)),1-(AB106-CD106)/AB106*(1-Z106),1)</f>
        <v>1</v>
      </c>
      <c r="AE106" s="17">
        <f ca="1">IF(AND(ISNUMBER(X106),ISNUMBER(Y106),ISNUMBER(AA106),ISNUMBER(AC106)),1-(AC106-DM106)/AC106*(1-AA106),1)</f>
        <v>1</v>
      </c>
      <c r="AF106" s="215" t="str">
        <f ca="1">IF(OR(AD106&gt;1,AE106&gt;1),"Overhang shading ","")</f>
        <v/>
      </c>
      <c r="AG106" s="24"/>
      <c r="AH106" s="24"/>
      <c r="AI106" s="23"/>
      <c r="AJ106" s="37">
        <f>IF(AND(ISNUMBER($AI$19),ISNUMBER(AG106)),$F106*$AI$19/1000*$AG106,0)</f>
        <v>0</v>
      </c>
      <c r="AK106" s="36">
        <f>IF(AND(ISNUMBER($AI$19),ISNUMBER(AH106)),IF(ISNUMBER($AI106),$AI106,$G106)*$AI$19/1000*$AH106,0)</f>
        <v>0</v>
      </c>
      <c r="AL106" s="35">
        <f>IF(OR(AJ106&gt;0,AK106&gt;0),1-(AJ106+AK106)/H106*$AI$18,1)</f>
        <v>1</v>
      </c>
      <c r="AM106" s="215" t="str">
        <f>IF(AL106&gt;1,"Glazing bars/juliet balcony shading ","")</f>
        <v/>
      </c>
      <c r="AN106" s="19"/>
      <c r="AO106" s="19"/>
      <c r="AP106" s="18" t="str">
        <f ca="1">IF(OR(P106*U106*AD106*AL106*IF(ISNUMBER(AN106),AN106,1)&gt;=1,P106*U106*AD106*AL106*IF(ISNUMBER(AN106),AN106,1)=0),"",P106*U106*AD106*AL106*IF(ISNUMBER(AN106),AN106,1))</f>
        <v/>
      </c>
      <c r="AQ106" s="17" t="str">
        <f ca="1">IF(OR(Q106*V106*AE106*AL106*IF(ISNUMBER(AO106),AO106,1)&gt;=1,Q106*V106*AE106*AL106*IF(ISNUMBER(AO106),AO106,1)=0),"",Q106*V106*AE106*AL106*IF(ISNUMBER(AO106),AO106,1))</f>
        <v/>
      </c>
      <c r="AR106" s="16" t="str">
        <f ca="1">'Additional Shading 424'!$AP106</f>
        <v/>
      </c>
      <c r="AS106" s="16" t="str">
        <f ca="1">'Additional Shading 424'!$AQ106</f>
        <v/>
      </c>
      <c r="AZ106" s="15" t="e">
        <f ca="1">D106</f>
        <v>#REF!</v>
      </c>
      <c r="BA106" s="15" t="e">
        <f ca="1">C106</f>
        <v>#REF!</v>
      </c>
      <c r="BB106" s="14">
        <f>IF(AND(I106=0,J106=0),1,I106/J106)</f>
        <v>1</v>
      </c>
      <c r="BC106" s="14" t="e">
        <f ca="1">INT(MOD(BA106,360)/90)*90</f>
        <v>#REF!</v>
      </c>
      <c r="BD106" s="14" t="e">
        <f ca="1">IF(BC106=0,$BC$13+(1-$BC$13)/(1+$BB106^2)^$BD$13,IF(BC106=180,$BC$11+(1-$BC$11)/(1+$BB106^2)^$BD$11,$BC$12+(1-$BC$12)/(1+$BB106^2)^$BD$12))</f>
        <v>#REF!</v>
      </c>
      <c r="BE106" s="14" t="e">
        <f ca="1">IF(BC106=270,$BC$13+(1-$BC$13)/(1+$BB106^2)^$BD$13,IF(BC106=90,$BC$11+(1-$BC$11)/(1+$BB106^2)^$BD$11,$BC$12+(1-$BC$12)/(1+$BB106^2)^$BD$12))</f>
        <v>#REF!</v>
      </c>
      <c r="BF106" s="14" t="e">
        <f ca="1">BD106+1/2*(BE106-BD106)*(1-COS(2*($BA106-$BC106)*$BD$8))</f>
        <v>#REF!</v>
      </c>
      <c r="BG106" s="14" t="e">
        <f ca="1">IF(BC106=0,$BC$19*EXP($BD$19*$BB106)+1-$BC$19,IF(BC106=180,$BC$17+(1-$BC$17)/(1+$BB106^2)^$BD$17,$BC$18*EXP($BD$18*$BB106)+1-$BC$18))</f>
        <v>#REF!</v>
      </c>
      <c r="BH106" s="14" t="e">
        <f ca="1">IF(BC106=270,$BC$19*EXP($BD$19*$BB106)+1-$BC$19,IF(BC106=90,$BC$17+(1-$BC$17)/(1+$BB106^2)^$BD$17,$BC$18*EXP($BD$18*$BB106)+1-$BC$18))</f>
        <v>#REF!</v>
      </c>
      <c r="BI106" s="14" t="e">
        <f ca="1">BG106+1/2*(BH106-BG106)*(1-COS(2*($BA106-$BC106)*$BD$8))</f>
        <v>#REF!</v>
      </c>
      <c r="BJ106" s="14" t="e">
        <f ca="1">IF(OR(ISNUMBER(I106),ISNUMBER(J106)),MAX(BF106+1/2*(BI106-BF106)*(1-COS(2*$AZ106*$BD$8)),IF(SIN(RADIANS(D106))&lt;&gt;0,1-$I106/$G106/ABS(SIN(RADIANS(D106))),0)),IF(ISNUMBER(A106),1,#N/A))</f>
        <v>#N/A</v>
      </c>
      <c r="BK106" s="14"/>
      <c r="BL106" s="14" t="e">
        <f ca="1">S106/(0.5*F106+T106)</f>
        <v>#REF!</v>
      </c>
      <c r="BM106" s="14" t="e">
        <f ca="1">INT(MOD(BA106,360)/90)*90</f>
        <v>#REF!</v>
      </c>
      <c r="BN106" s="14" t="e">
        <f ca="1">IF(BM106=0,$BM$13*EXP($BN$13*$BL106)+1-$BM$13,IF(BM106=180,$BM$11*EXP($BN$11*$BL106)+1-$BM$11,$BM$12*EXP($BN$12*$BL106)+1-$BM$12))</f>
        <v>#REF!</v>
      </c>
      <c r="BO106" s="14" t="e">
        <f ca="1">IF(BM106=270,$BM$13*EXP($BN$13*$BL106)+1-$BM$13,IF(BM106=90,$BM$11*EXP($BN$11*$BL106)+1-$BM$11,$BM$12*EXP($BN$12*$BL106)+1-$BM$12))</f>
        <v>#REF!</v>
      </c>
      <c r="BP106" s="14" t="e">
        <f ca="1">BN106+1/2*(BO106-BN106)*(1-COS(2*($C106-$BM106)*$BN$8))</f>
        <v>#REF!</v>
      </c>
      <c r="BQ106" s="14" t="e">
        <f ca="1">IF(BM106=0,$BM$19*EXP($BN$19*$BL106)+1-$BM$19,IF(BM106=180,$BM$17*EXP($BN$17*$BL106)+1-$BM$17,$BM$18*EXP($BN$18*$BL106)+1-$BM$18))</f>
        <v>#REF!</v>
      </c>
      <c r="BR106" s="14" t="e">
        <f ca="1">IF(BM106=270,$BM$19*EXP($BN$19*$BL106)+1-$BM$19,IF(BM106=90,$BM$17*EXP($BN$17*$BL106)+1-$BM$17,$BM$18*EXP($BN$18*$BL106)+1-$BM$18))</f>
        <v>#REF!</v>
      </c>
      <c r="BS106" s="14" t="e">
        <f ca="1">BQ106+1/2*(BR106-BQ106)*(1-COS(2*($C106-$BM106)*$BN$8))</f>
        <v>#REF!</v>
      </c>
      <c r="BT106" s="14" t="e">
        <f ca="1">BP106+1/2*(BS106-BP106)*(1-COS(2*$AZ106*$BN$8))</f>
        <v>#REF!</v>
      </c>
      <c r="BU106" s="14"/>
      <c r="BV106" s="14" t="e">
        <f ca="1">X106/(0.5*G106+Y106)</f>
        <v>#REF!</v>
      </c>
      <c r="BW106" s="14" t="e">
        <f ca="1">INT(MOD(BA106,360)/90)*90</f>
        <v>#REF!</v>
      </c>
      <c r="BX106" s="14" t="e">
        <f ca="1">IF(BW106=0,$BW$13*EXP($BX$13*$BV106)+1-$BW$13,IF(BW106=180,$BW$11*EXP($BX$11*$BV106)+1-$BW$11,$BW$12*EXP($BX$12*$BV106)+1-$BW$12))</f>
        <v>#REF!</v>
      </c>
      <c r="BY106" s="14" t="e">
        <f ca="1">IF(BW106=270,$BW$13*EXP($BX$13*$BV106)+1-$BW$13,IF(BW106=90,$BW$11*EXP($BX$11*$BV106)+1-$BW$11,$BW$12*EXP($BX$12*$BV106)+1-$BW$12))</f>
        <v>#REF!</v>
      </c>
      <c r="BZ106" s="14" t="e">
        <f ca="1">BX106+1/2*(BY106-BX106)*(1-COS(2*($BA106-$BW106)*$BX$8))</f>
        <v>#REF!</v>
      </c>
      <c r="CA106" s="14" t="e">
        <f ca="1">MIN(1,IF(BW106=0,$BW$19*EXP($BX$19*$BV106)+1-$BW$19,IF(BW106=180,$BW$17*EXP($BX$17*$BV106)+1-$BW$17,$BW$18*EXP($BX$18*$BV106)+1-$BW$18)))</f>
        <v>#REF!</v>
      </c>
      <c r="CB106" s="14" t="e">
        <f ca="1">IF(BW106=270,$BW$19*EXP($BX$19*$BV106)+1-$BW$19,IF(BW106=90,$BW$17*EXP($BX$17*$BV106)+1-$BW$17,$BW$18*EXP($BX$18*$BV106)+1-$BW$18))</f>
        <v>#REF!</v>
      </c>
      <c r="CC106" s="14" t="e">
        <f ca="1">CA106+1/2*(CB106-CA106)*(1-COS(2*($BA106-$BW106)*$BX$8))</f>
        <v>#REF!</v>
      </c>
      <c r="CD106" s="14" t="e">
        <f ca="1">BZ106+1/2*(CC106-BZ106)*(1-COS(2*$AZ106*$BX$8))</f>
        <v>#REF!</v>
      </c>
      <c r="CI106" s="15" t="e">
        <f ca="1">D106</f>
        <v>#REF!</v>
      </c>
      <c r="CJ106" s="15" t="e">
        <f ca="1">C106</f>
        <v>#REF!</v>
      </c>
      <c r="CK106" s="14">
        <f>IF(AND(I106=0,J106=0),1,I106/J106)</f>
        <v>1</v>
      </c>
      <c r="CL106" s="14" t="e">
        <f ca="1">INT(MOD(CJ106,360)/90)*90</f>
        <v>#REF!</v>
      </c>
      <c r="CM106" s="14" t="e">
        <f ca="1">IF(CL106=0,$CL$13*EXP($CM$13*$CK106)+1-$CL$13,IF(CL106=180,$CL$11*EXP($CM$11*$CK106)+1-$CL$11,$CL$12*EXP($CM$12*$CK106)+1-$CL$12))</f>
        <v>#REF!</v>
      </c>
      <c r="CN106" s="14" t="e">
        <f ca="1">IF(CL106=270,$CL$13*EXP($CM$13*$CK106)+1-$CL$13,IF(CL106=90,$CL$11*EXP($CM$11*$CK106)+1-$CL$11,$CL$12*EXP($CM$12*$CK106)+1-$CL$12))</f>
        <v>#REF!</v>
      </c>
      <c r="CO106" s="14" t="e">
        <f ca="1">CM106+1/2*(CN106-CM106)*(1-COS(2*($CJ106-$CL106)*$CM$8))</f>
        <v>#REF!</v>
      </c>
      <c r="CP106" s="14" t="e">
        <f ca="1">IF(CL106=0,$CL$19*EXP($CM$19*$CK106)+1-$CL$19,IF(CL106=180,$CL$17*EXP($CM$17*$CK106)+1-$CL$17,$CL$18*EXP($CM$18*$CK106)+1-$CL$18))</f>
        <v>#REF!</v>
      </c>
      <c r="CQ106" s="14" t="e">
        <f ca="1">IF(CL106=270,$CL$19*EXP($CM$19*$CK106)+1-$CL$19,IF(CL106=90,$CL$17*EXP($CM$17*$CK106)+1-$CL$17,$CL$18*EXP($CM$18*$CK106)+1-$CL$18))</f>
        <v>#REF!</v>
      </c>
      <c r="CR106" s="14" t="e">
        <f ca="1">CP106+1/2*(CQ106-CP106)*(1-COS(2*($CJ106-$CL106)*$CM$8))</f>
        <v>#REF!</v>
      </c>
      <c r="CS106" s="14" t="e">
        <f ca="1">IF(OR(ISNUMBER(I106),ISNUMBER(J106)),MAX(CO106+1/2*(CR106-CO106)*(1-COS(2*$CI106*$CM$8)),IF(SIN(RADIANS(D106))&lt;&gt;0,1-$I106/$G106/ABS(SIN(RADIANS(D106))),0)),IF(ISNUMBER(A106),1,#N/A))</f>
        <v>#N/A</v>
      </c>
      <c r="CT106" s="14"/>
      <c r="CU106" s="14" t="e">
        <f ca="1">S106/(0.5*F106+T106)</f>
        <v>#REF!</v>
      </c>
      <c r="CV106" s="14" t="e">
        <f ca="1">INT(MOD(BA106,360)/90)*90</f>
        <v>#REF!</v>
      </c>
      <c r="CW106" s="14" t="e">
        <f ca="1">IF(CV106=0,$CV$13*EXP($CW$13*$CU106)+1-$CV$13,IF(CV106=180,$CV$11*EXP($CW$11*$CU106)+1-$CV$11,$CV$12*EXP($CW$12*$CU106)+1-$CV$12))</f>
        <v>#REF!</v>
      </c>
      <c r="CX106" s="14" t="e">
        <f ca="1">IF(CV106=270,$CV$13*EXP($CW$13*$CU106)+1-$CV$13,IF(CV106=90,$CV$11*EXP($CW$11*$CU106)+1-$CV$11,$CV$12*EXP($CW$12*$CU106)+1-$CV$12))</f>
        <v>#REF!</v>
      </c>
      <c r="CY106" s="14" t="e">
        <f ca="1">CW106+1/2*(CX106-CW106)*(1-COS(2*($CJ106-$CV106)*$CW$8))</f>
        <v>#REF!</v>
      </c>
      <c r="CZ106" s="14" t="e">
        <f ca="1">IF(CV106=0,$CV$19*EXP($CW$19*$CU106)+1-$CV$19,IF(CV106=180,$CV$17*EXP($CW$17*$CU106)+1-$CV$17,$CV$18*EXP($CW$18*$CU106)+1-$CV$18))</f>
        <v>#REF!</v>
      </c>
      <c r="DA106" s="14" t="e">
        <f ca="1">IF(CV106=270,$CV$19*EXP($CW$19*$CU106)+1-$CV$19,IF(CV106=90,$CV$17*EXP($CW$17*$CU106)+1-$CV$17,$CV$18*EXP($CW$18*$CU106)+1-$CV$18))</f>
        <v>#REF!</v>
      </c>
      <c r="DB106" s="14" t="e">
        <f ca="1">CZ106+1/2*(DA106-CZ106)*(1-COS(2*($CJ106-$CV106)*$CW$8))</f>
        <v>#REF!</v>
      </c>
      <c r="DC106" s="14" t="e">
        <f ca="1">IF(OR(ISNUMBER(S106),ISNUMBER(T106)),CY106+1/2*(DB106-CY106)*(1-COS(2*CI106*$CW$8)),IF(ISNUMBER(A106),1,#N/A))</f>
        <v>#N/A</v>
      </c>
      <c r="DD106" s="14"/>
      <c r="DE106" s="14" t="e">
        <f ca="1">X106/(0.5*G106+Y106)</f>
        <v>#REF!</v>
      </c>
      <c r="DF106" s="14" t="e">
        <f ca="1">INT(MOD(CJ106,360)/90)*90</f>
        <v>#REF!</v>
      </c>
      <c r="DG106" s="14" t="e">
        <f ca="1">IF(DF106=0,$DF$13*EXP($DG$13*$DE106)+1-$DF$13,IF(DF106=180,$DF$11*EXP($DG$11*$DE106)+1-$DF$11,$DF$12*EXP($DG$12*$DE106)+1-$DF$12))</f>
        <v>#REF!</v>
      </c>
      <c r="DH106" s="14" t="e">
        <f ca="1">IF(DF106=270,$DF$13*EXP($DG$13*$DE106)+1-$DF$13,IF(DF106=90,$DF$11*EXP($DG$11*$DE106)+1-$DF$11,$DF$12*EXP($DG$12*$DE106)+1-$DF$12))</f>
        <v>#REF!</v>
      </c>
      <c r="DI106" s="14" t="e">
        <f ca="1">DG106+1/2*(DH106-DG106)*(1-COS(2*($CJ106-$DF106)*$DG$8))</f>
        <v>#REF!</v>
      </c>
      <c r="DJ106" s="14" t="e">
        <f ca="1">MIN(1,IF(DF106=0,$DF$19+(1-$DF$19)/(1+$DE106^2)^$DG$19,IF(DF106=180,$DF$17+(1-$DF$17)/(1+$DE106^2)^$DG$17,$DF$18+(1-$DF$18)/(1+$DE106^2)^$DG$18)))</f>
        <v>#REF!</v>
      </c>
      <c r="DK106" s="14" t="e">
        <f ca="1">IF(DF106=270,$DF$19+(1-$DF$19)/(1+$DE106^2)^$DG$19,IF(DF106=90,$DF$17+(1-$DF$17)/(1+$DE106^2)^$DG$17,$DF$18+(1-$DF$18)/(1+$DE106^2)^$DG$18))</f>
        <v>#REF!</v>
      </c>
      <c r="DL106" s="14" t="e">
        <f ca="1">DJ106+1/2*(DK106-DJ106)*(1-COS(2*($CJ106-$DF106)*$DG$8))</f>
        <v>#REF!</v>
      </c>
      <c r="DM106" s="14" t="e">
        <f ca="1">IF(OR(ISNUMBER(X106),ISNUMBER(Y106)),DI106+1/2*(DL106-DI106)*(1-COS(2*$CI106*$DG$8)),IF(ISNUMBER(A106),1,#N/A))</f>
        <v>#N/A</v>
      </c>
    </row>
    <row r="107" spans="1:117" s="1" customFormat="1">
      <c r="A107" s="33" t="e">
        <f ca="1">INDIRECT("Shading!"&amp;$DZ$24&amp;$EA$24+ROW(A107)-23)</f>
        <v>#REF!</v>
      </c>
      <c r="B107" s="34" t="e">
        <f ca="1">INDIRECT("Shading!"&amp;$DZ$25&amp;$EA$25+ROW(B107)-23)</f>
        <v>#REF!</v>
      </c>
      <c r="C107" s="33" t="e">
        <f ca="1">INDIRECT("Shading!"&amp;$DZ$26&amp;$EA$26+ROW(C107)-23)</f>
        <v>#REF!</v>
      </c>
      <c r="D107" s="33" t="e">
        <f ca="1">INDIRECT("Shading!"&amp;$DZ$27&amp;$EA$27+ROW(D107)-23)</f>
        <v>#REF!</v>
      </c>
      <c r="E107" s="32" t="e">
        <f ca="1">INDIRECT("Shading!"&amp;$DZ$28&amp;$EA$28+ROW(E107)-23)</f>
        <v>#REF!</v>
      </c>
      <c r="F107" s="31" t="e">
        <f ca="1">INDIRECT("Shading!"&amp;$DZ$29&amp;$EA$29+ROW(F107)-23)</f>
        <v>#REF!</v>
      </c>
      <c r="G107" s="31" t="e">
        <f ca="1">INDIRECT("Shading!"&amp;$DZ$30&amp;$EA$30+ROW(G107)-23)</f>
        <v>#REF!</v>
      </c>
      <c r="H107" s="30" t="e">
        <f ca="1">INDIRECT("Shading!"&amp;$DZ$31&amp;$EA$31+ROW(H107)-23)</f>
        <v>#REF!</v>
      </c>
      <c r="I107" s="23"/>
      <c r="J107" s="23"/>
      <c r="K107" s="24"/>
      <c r="L107" s="19"/>
      <c r="M107" s="19"/>
      <c r="N107" s="25">
        <f ca="1">IF(AND(ISNUMBER(I107),ISNUMBER(J107),ISNUMBER(K107),ISNUMBER(L107),ISNUMBER(INDIRECT("Shading!"&amp;$DZ$33&amp;$EA$33+ROW(N107)-23))),INDIRECT("Shading!"&amp;$DZ$33&amp;$EA$33+ROW(N107)-23),1)</f>
        <v>1</v>
      </c>
      <c r="O107" s="25">
        <f ca="1">IF(AND(ISNUMBER(I107),ISNUMBER(J107),ISNUMBER(K107),ISNUMBER(L107),ISNUMBER(INDIRECT("Shading!"&amp;$DZ$34&amp;$EA$34+ROW(N107)-23))),INDIRECT("Shading!"&amp;$DZ$34&amp;$EA$34+ROW(O107)-23),1)</f>
        <v>1</v>
      </c>
      <c r="P107" s="18">
        <f ca="1">IF(AND(ISNUMBER(I107),ISNUMBER(J107),ISNUMBER(K107),ISNUMBER(L107),ISNUMBER(N107)),1-(N107-BJ107)*(K107/IF(OR(E107="East",E107="West"),45,90)*(1-L107)/N107),1)</f>
        <v>1</v>
      </c>
      <c r="Q107" s="17">
        <f ca="1">IF(AND(ISNUMBER(I107),ISNUMBER(J107),ISNUMBER(K107),ISNUMBER(M107),ISNUMBER(O107)),1-(O107-CS107)*(K107/IF(OR(E107="East",E107="West"),45,90)*(1-M107)/O107),1)</f>
        <v>1</v>
      </c>
      <c r="R107" s="32" t="str">
        <f ca="1">IF(OR(P107&gt;1,Q107&gt;1),"Horizon shading ","")</f>
        <v/>
      </c>
      <c r="S107" s="29"/>
      <c r="T107" s="28"/>
      <c r="U107" s="39">
        <f>IF(AND(ISNUMBER(S107),ISNUMBER(T107)),1-0.5*(1-BT107),1)</f>
        <v>1</v>
      </c>
      <c r="V107" s="38">
        <f>IF(AND(ISNUMBER(S107),ISNUMBER(T107)),1-0.5*(1-DC107),1)</f>
        <v>1</v>
      </c>
      <c r="W107" s="215" t="str">
        <f>IF(OR(U107&gt;1,V107&gt;1),"Reveal shading ","")</f>
        <v/>
      </c>
      <c r="X107" s="23"/>
      <c r="Y107" s="23"/>
      <c r="Z107" s="19"/>
      <c r="AA107" s="19"/>
      <c r="AB107" s="25">
        <f ca="1">IF(AND(ISNUMBER(X107),ISNUMBER(Y107),ISNUMBER(Z107),ISNUMBER(INDIRECT("Shading!"&amp;$DZ$35&amp;$EA$35+ROW(N107)-23))),INDIRECT("Shading!"&amp;$DZ$35&amp;$EA$35+ROW(N107)-23),1)</f>
        <v>1</v>
      </c>
      <c r="AC107" s="25">
        <f ca="1">IF(AND(ISNUMBER(X107),ISNUMBER(Y107),ISNUMBER(AA107),ISNUMBER(INDIRECT("Shading!"&amp;$DZ$36&amp;$EA$36+ROW(N107)-23))),INDIRECT("Shading!"&amp;$DZ$36&amp;$EA$36+ROW(O107)-23),1)</f>
        <v>1</v>
      </c>
      <c r="AD107" s="18">
        <f ca="1">IF(AND(ISNUMBER(X107),ISNUMBER(Y107),ISNUMBER(Z107),ISNUMBER(AB107)),1-(AB107-CD107)/AB107*(1-Z107),1)</f>
        <v>1</v>
      </c>
      <c r="AE107" s="17">
        <f ca="1">IF(AND(ISNUMBER(X107),ISNUMBER(Y107),ISNUMBER(AA107),ISNUMBER(AC107)),1-(AC107-DM107)/AC107*(1-AA107),1)</f>
        <v>1</v>
      </c>
      <c r="AF107" s="215" t="str">
        <f ca="1">IF(OR(AD107&gt;1,AE107&gt;1),"Overhang shading ","")</f>
        <v/>
      </c>
      <c r="AG107" s="24"/>
      <c r="AH107" s="24"/>
      <c r="AI107" s="23"/>
      <c r="AJ107" s="37">
        <f>IF(AND(ISNUMBER($AI$19),ISNUMBER(AG107)),$F107*$AI$19/1000*$AG107,0)</f>
        <v>0</v>
      </c>
      <c r="AK107" s="36">
        <f>IF(AND(ISNUMBER($AI$19),ISNUMBER(AH107)),IF(ISNUMBER($AI107),$AI107,$G107)*$AI$19/1000*$AH107,0)</f>
        <v>0</v>
      </c>
      <c r="AL107" s="35">
        <f>IF(OR(AJ107&gt;0,AK107&gt;0),1-(AJ107+AK107)/H107*$AI$18,1)</f>
        <v>1</v>
      </c>
      <c r="AM107" s="215" t="str">
        <f>IF(AL107&gt;1,"Glazing bars/juliet balcony shading ","")</f>
        <v/>
      </c>
      <c r="AN107" s="19"/>
      <c r="AO107" s="19"/>
      <c r="AP107" s="18" t="str">
        <f ca="1">IF(OR(P107*U107*AD107*AL107*IF(ISNUMBER(AN107),AN107,1)&gt;=1,P107*U107*AD107*AL107*IF(ISNUMBER(AN107),AN107,1)=0),"",P107*U107*AD107*AL107*IF(ISNUMBER(AN107),AN107,1))</f>
        <v/>
      </c>
      <c r="AQ107" s="17" t="str">
        <f ca="1">IF(OR(Q107*V107*AE107*AL107*IF(ISNUMBER(AO107),AO107,1)&gt;=1,Q107*V107*AE107*AL107*IF(ISNUMBER(AO107),AO107,1)=0),"",Q107*V107*AE107*AL107*IF(ISNUMBER(AO107),AO107,1))</f>
        <v/>
      </c>
      <c r="AR107" s="16" t="str">
        <f ca="1">'Additional Shading 424'!$AP107</f>
        <v/>
      </c>
      <c r="AS107" s="16" t="str">
        <f ca="1">'Additional Shading 424'!$AQ107</f>
        <v/>
      </c>
      <c r="AZ107" s="15" t="e">
        <f ca="1">D107</f>
        <v>#REF!</v>
      </c>
      <c r="BA107" s="15" t="e">
        <f ca="1">C107</f>
        <v>#REF!</v>
      </c>
      <c r="BB107" s="14">
        <f>IF(AND(I107=0,J107=0),1,I107/J107)</f>
        <v>1</v>
      </c>
      <c r="BC107" s="14" t="e">
        <f ca="1">INT(MOD(BA107,360)/90)*90</f>
        <v>#REF!</v>
      </c>
      <c r="BD107" s="14" t="e">
        <f ca="1">IF(BC107=0,$BC$13+(1-$BC$13)/(1+$BB107^2)^$BD$13,IF(BC107=180,$BC$11+(1-$BC$11)/(1+$BB107^2)^$BD$11,$BC$12+(1-$BC$12)/(1+$BB107^2)^$BD$12))</f>
        <v>#REF!</v>
      </c>
      <c r="BE107" s="14" t="e">
        <f ca="1">IF(BC107=270,$BC$13+(1-$BC$13)/(1+$BB107^2)^$BD$13,IF(BC107=90,$BC$11+(1-$BC$11)/(1+$BB107^2)^$BD$11,$BC$12+(1-$BC$12)/(1+$BB107^2)^$BD$12))</f>
        <v>#REF!</v>
      </c>
      <c r="BF107" s="14" t="e">
        <f ca="1">BD107+1/2*(BE107-BD107)*(1-COS(2*($BA107-$BC107)*$BD$8))</f>
        <v>#REF!</v>
      </c>
      <c r="BG107" s="14" t="e">
        <f ca="1">IF(BC107=0,$BC$19*EXP($BD$19*$BB107)+1-$BC$19,IF(BC107=180,$BC$17+(1-$BC$17)/(1+$BB107^2)^$BD$17,$BC$18*EXP($BD$18*$BB107)+1-$BC$18))</f>
        <v>#REF!</v>
      </c>
      <c r="BH107" s="14" t="e">
        <f ca="1">IF(BC107=270,$BC$19*EXP($BD$19*$BB107)+1-$BC$19,IF(BC107=90,$BC$17+(1-$BC$17)/(1+$BB107^2)^$BD$17,$BC$18*EXP($BD$18*$BB107)+1-$BC$18))</f>
        <v>#REF!</v>
      </c>
      <c r="BI107" s="14" t="e">
        <f ca="1">BG107+1/2*(BH107-BG107)*(1-COS(2*($BA107-$BC107)*$BD$8))</f>
        <v>#REF!</v>
      </c>
      <c r="BJ107" s="14" t="e">
        <f ca="1">IF(OR(ISNUMBER(I107),ISNUMBER(J107)),MAX(BF107+1/2*(BI107-BF107)*(1-COS(2*$AZ107*$BD$8)),IF(SIN(RADIANS(D107))&lt;&gt;0,1-$I107/$G107/ABS(SIN(RADIANS(D107))),0)),IF(ISNUMBER(A107),1,#N/A))</f>
        <v>#N/A</v>
      </c>
      <c r="BK107" s="14"/>
      <c r="BL107" s="14" t="e">
        <f ca="1">S107/(0.5*F107+T107)</f>
        <v>#REF!</v>
      </c>
      <c r="BM107" s="14" t="e">
        <f ca="1">INT(MOD(BA107,360)/90)*90</f>
        <v>#REF!</v>
      </c>
      <c r="BN107" s="14" t="e">
        <f ca="1">IF(BM107=0,$BM$13*EXP($BN$13*$BL107)+1-$BM$13,IF(BM107=180,$BM$11*EXP($BN$11*$BL107)+1-$BM$11,$BM$12*EXP($BN$12*$BL107)+1-$BM$12))</f>
        <v>#REF!</v>
      </c>
      <c r="BO107" s="14" t="e">
        <f ca="1">IF(BM107=270,$BM$13*EXP($BN$13*$BL107)+1-$BM$13,IF(BM107=90,$BM$11*EXP($BN$11*$BL107)+1-$BM$11,$BM$12*EXP($BN$12*$BL107)+1-$BM$12))</f>
        <v>#REF!</v>
      </c>
      <c r="BP107" s="14" t="e">
        <f ca="1">BN107+1/2*(BO107-BN107)*(1-COS(2*($C107-$BM107)*$BN$8))</f>
        <v>#REF!</v>
      </c>
      <c r="BQ107" s="14" t="e">
        <f ca="1">IF(BM107=0,$BM$19*EXP($BN$19*$BL107)+1-$BM$19,IF(BM107=180,$BM$17*EXP($BN$17*$BL107)+1-$BM$17,$BM$18*EXP($BN$18*$BL107)+1-$BM$18))</f>
        <v>#REF!</v>
      </c>
      <c r="BR107" s="14" t="e">
        <f ca="1">IF(BM107=270,$BM$19*EXP($BN$19*$BL107)+1-$BM$19,IF(BM107=90,$BM$17*EXP($BN$17*$BL107)+1-$BM$17,$BM$18*EXP($BN$18*$BL107)+1-$BM$18))</f>
        <v>#REF!</v>
      </c>
      <c r="BS107" s="14" t="e">
        <f ca="1">BQ107+1/2*(BR107-BQ107)*(1-COS(2*($C107-$BM107)*$BN$8))</f>
        <v>#REF!</v>
      </c>
      <c r="BT107" s="14" t="e">
        <f ca="1">BP107+1/2*(BS107-BP107)*(1-COS(2*$AZ107*$BN$8))</f>
        <v>#REF!</v>
      </c>
      <c r="BU107" s="14"/>
      <c r="BV107" s="14" t="e">
        <f ca="1">X107/(0.5*G107+Y107)</f>
        <v>#REF!</v>
      </c>
      <c r="BW107" s="14" t="e">
        <f ca="1">INT(MOD(BA107,360)/90)*90</f>
        <v>#REF!</v>
      </c>
      <c r="BX107" s="14" t="e">
        <f ca="1">IF(BW107=0,$BW$13*EXP($BX$13*$BV107)+1-$BW$13,IF(BW107=180,$BW$11*EXP($BX$11*$BV107)+1-$BW$11,$BW$12*EXP($BX$12*$BV107)+1-$BW$12))</f>
        <v>#REF!</v>
      </c>
      <c r="BY107" s="14" t="e">
        <f ca="1">IF(BW107=270,$BW$13*EXP($BX$13*$BV107)+1-$BW$13,IF(BW107=90,$BW$11*EXP($BX$11*$BV107)+1-$BW$11,$BW$12*EXP($BX$12*$BV107)+1-$BW$12))</f>
        <v>#REF!</v>
      </c>
      <c r="BZ107" s="14" t="e">
        <f ca="1">BX107+1/2*(BY107-BX107)*(1-COS(2*($BA107-$BW107)*$BX$8))</f>
        <v>#REF!</v>
      </c>
      <c r="CA107" s="14" t="e">
        <f ca="1">MIN(1,IF(BW107=0,$BW$19*EXP($BX$19*$BV107)+1-$BW$19,IF(BW107=180,$BW$17*EXP($BX$17*$BV107)+1-$BW$17,$BW$18*EXP($BX$18*$BV107)+1-$BW$18)))</f>
        <v>#REF!</v>
      </c>
      <c r="CB107" s="14" t="e">
        <f ca="1">IF(BW107=270,$BW$19*EXP($BX$19*$BV107)+1-$BW$19,IF(BW107=90,$BW$17*EXP($BX$17*$BV107)+1-$BW$17,$BW$18*EXP($BX$18*$BV107)+1-$BW$18))</f>
        <v>#REF!</v>
      </c>
      <c r="CC107" s="14" t="e">
        <f ca="1">CA107+1/2*(CB107-CA107)*(1-COS(2*($BA107-$BW107)*$BX$8))</f>
        <v>#REF!</v>
      </c>
      <c r="CD107" s="14" t="e">
        <f ca="1">BZ107+1/2*(CC107-BZ107)*(1-COS(2*$AZ107*$BX$8))</f>
        <v>#REF!</v>
      </c>
      <c r="CI107" s="15" t="e">
        <f ca="1">D107</f>
        <v>#REF!</v>
      </c>
      <c r="CJ107" s="15" t="e">
        <f ca="1">C107</f>
        <v>#REF!</v>
      </c>
      <c r="CK107" s="14">
        <f>IF(AND(I107=0,J107=0),1,I107/J107)</f>
        <v>1</v>
      </c>
      <c r="CL107" s="14" t="e">
        <f ca="1">INT(MOD(CJ107,360)/90)*90</f>
        <v>#REF!</v>
      </c>
      <c r="CM107" s="14" t="e">
        <f ca="1">IF(CL107=0,$CL$13*EXP($CM$13*$CK107)+1-$CL$13,IF(CL107=180,$CL$11*EXP($CM$11*$CK107)+1-$CL$11,$CL$12*EXP($CM$12*$CK107)+1-$CL$12))</f>
        <v>#REF!</v>
      </c>
      <c r="CN107" s="14" t="e">
        <f ca="1">IF(CL107=270,$CL$13*EXP($CM$13*$CK107)+1-$CL$13,IF(CL107=90,$CL$11*EXP($CM$11*$CK107)+1-$CL$11,$CL$12*EXP($CM$12*$CK107)+1-$CL$12))</f>
        <v>#REF!</v>
      </c>
      <c r="CO107" s="14" t="e">
        <f ca="1">CM107+1/2*(CN107-CM107)*(1-COS(2*($CJ107-$CL107)*$CM$8))</f>
        <v>#REF!</v>
      </c>
      <c r="CP107" s="14" t="e">
        <f ca="1">IF(CL107=0,$CL$19*EXP($CM$19*$CK107)+1-$CL$19,IF(CL107=180,$CL$17*EXP($CM$17*$CK107)+1-$CL$17,$CL$18*EXP($CM$18*$CK107)+1-$CL$18))</f>
        <v>#REF!</v>
      </c>
      <c r="CQ107" s="14" t="e">
        <f ca="1">IF(CL107=270,$CL$19*EXP($CM$19*$CK107)+1-$CL$19,IF(CL107=90,$CL$17*EXP($CM$17*$CK107)+1-$CL$17,$CL$18*EXP($CM$18*$CK107)+1-$CL$18))</f>
        <v>#REF!</v>
      </c>
      <c r="CR107" s="14" t="e">
        <f ca="1">CP107+1/2*(CQ107-CP107)*(1-COS(2*($CJ107-$CL107)*$CM$8))</f>
        <v>#REF!</v>
      </c>
      <c r="CS107" s="14" t="e">
        <f ca="1">IF(OR(ISNUMBER(I107),ISNUMBER(J107)),MAX(CO107+1/2*(CR107-CO107)*(1-COS(2*$CI107*$CM$8)),IF(SIN(RADIANS(D107))&lt;&gt;0,1-$I107/$G107/ABS(SIN(RADIANS(D107))),0)),IF(ISNUMBER(A107),1,#N/A))</f>
        <v>#N/A</v>
      </c>
      <c r="CT107" s="14"/>
      <c r="CU107" s="14" t="e">
        <f ca="1">S107/(0.5*F107+T107)</f>
        <v>#REF!</v>
      </c>
      <c r="CV107" s="14" t="e">
        <f ca="1">INT(MOD(BA107,360)/90)*90</f>
        <v>#REF!</v>
      </c>
      <c r="CW107" s="14" t="e">
        <f ca="1">IF(CV107=0,$CV$13*EXP($CW$13*$CU107)+1-$CV$13,IF(CV107=180,$CV$11*EXP($CW$11*$CU107)+1-$CV$11,$CV$12*EXP($CW$12*$CU107)+1-$CV$12))</f>
        <v>#REF!</v>
      </c>
      <c r="CX107" s="14" t="e">
        <f ca="1">IF(CV107=270,$CV$13*EXP($CW$13*$CU107)+1-$CV$13,IF(CV107=90,$CV$11*EXP($CW$11*$CU107)+1-$CV$11,$CV$12*EXP($CW$12*$CU107)+1-$CV$12))</f>
        <v>#REF!</v>
      </c>
      <c r="CY107" s="14" t="e">
        <f ca="1">CW107+1/2*(CX107-CW107)*(1-COS(2*($CJ107-$CV107)*$CW$8))</f>
        <v>#REF!</v>
      </c>
      <c r="CZ107" s="14" t="e">
        <f ca="1">IF(CV107=0,$CV$19*EXP($CW$19*$CU107)+1-$CV$19,IF(CV107=180,$CV$17*EXP($CW$17*$CU107)+1-$CV$17,$CV$18*EXP($CW$18*$CU107)+1-$CV$18))</f>
        <v>#REF!</v>
      </c>
      <c r="DA107" s="14" t="e">
        <f ca="1">IF(CV107=270,$CV$19*EXP($CW$19*$CU107)+1-$CV$19,IF(CV107=90,$CV$17*EXP($CW$17*$CU107)+1-$CV$17,$CV$18*EXP($CW$18*$CU107)+1-$CV$18))</f>
        <v>#REF!</v>
      </c>
      <c r="DB107" s="14" t="e">
        <f ca="1">CZ107+1/2*(DA107-CZ107)*(1-COS(2*($CJ107-$CV107)*$CW$8))</f>
        <v>#REF!</v>
      </c>
      <c r="DC107" s="14" t="e">
        <f ca="1">IF(OR(ISNUMBER(S107),ISNUMBER(T107)),CY107+1/2*(DB107-CY107)*(1-COS(2*CI107*$CW$8)),IF(ISNUMBER(A107),1,#N/A))</f>
        <v>#N/A</v>
      </c>
      <c r="DD107" s="14"/>
      <c r="DE107" s="14" t="e">
        <f ca="1">X107/(0.5*G107+Y107)</f>
        <v>#REF!</v>
      </c>
      <c r="DF107" s="14" t="e">
        <f ca="1">INT(MOD(CJ107,360)/90)*90</f>
        <v>#REF!</v>
      </c>
      <c r="DG107" s="14" t="e">
        <f ca="1">IF(DF107=0,$DF$13*EXP($DG$13*$DE107)+1-$DF$13,IF(DF107=180,$DF$11*EXP($DG$11*$DE107)+1-$DF$11,$DF$12*EXP($DG$12*$DE107)+1-$DF$12))</f>
        <v>#REF!</v>
      </c>
      <c r="DH107" s="14" t="e">
        <f ca="1">IF(DF107=270,$DF$13*EXP($DG$13*$DE107)+1-$DF$13,IF(DF107=90,$DF$11*EXP($DG$11*$DE107)+1-$DF$11,$DF$12*EXP($DG$12*$DE107)+1-$DF$12))</f>
        <v>#REF!</v>
      </c>
      <c r="DI107" s="14" t="e">
        <f ca="1">DG107+1/2*(DH107-DG107)*(1-COS(2*($CJ107-$DF107)*$DG$8))</f>
        <v>#REF!</v>
      </c>
      <c r="DJ107" s="14" t="e">
        <f ca="1">MIN(1,IF(DF107=0,$DF$19+(1-$DF$19)/(1+$DE107^2)^$DG$19,IF(DF107=180,$DF$17+(1-$DF$17)/(1+$DE107^2)^$DG$17,$DF$18+(1-$DF$18)/(1+$DE107^2)^$DG$18)))</f>
        <v>#REF!</v>
      </c>
      <c r="DK107" s="14" t="e">
        <f ca="1">IF(DF107=270,$DF$19+(1-$DF$19)/(1+$DE107^2)^$DG$19,IF(DF107=90,$DF$17+(1-$DF$17)/(1+$DE107^2)^$DG$17,$DF$18+(1-$DF$18)/(1+$DE107^2)^$DG$18))</f>
        <v>#REF!</v>
      </c>
      <c r="DL107" s="14" t="e">
        <f ca="1">DJ107+1/2*(DK107-DJ107)*(1-COS(2*($CJ107-$DF107)*$DG$8))</f>
        <v>#REF!</v>
      </c>
      <c r="DM107" s="14" t="e">
        <f ca="1">IF(OR(ISNUMBER(X107),ISNUMBER(Y107)),DI107+1/2*(DL107-DI107)*(1-COS(2*$CI107*$DG$8)),IF(ISNUMBER(A107),1,#N/A))</f>
        <v>#N/A</v>
      </c>
    </row>
    <row r="108" spans="1:117" s="1" customFormat="1">
      <c r="A108" s="33" t="e">
        <f ca="1">INDIRECT("Shading!"&amp;$DZ$24&amp;$EA$24+ROW(A108)-23)</f>
        <v>#REF!</v>
      </c>
      <c r="B108" s="34" t="e">
        <f ca="1">INDIRECT("Shading!"&amp;$DZ$25&amp;$EA$25+ROW(B108)-23)</f>
        <v>#REF!</v>
      </c>
      <c r="C108" s="33" t="e">
        <f ca="1">INDIRECT("Shading!"&amp;$DZ$26&amp;$EA$26+ROW(C108)-23)</f>
        <v>#REF!</v>
      </c>
      <c r="D108" s="33" t="e">
        <f ca="1">INDIRECT("Shading!"&amp;$DZ$27&amp;$EA$27+ROW(D108)-23)</f>
        <v>#REF!</v>
      </c>
      <c r="E108" s="32" t="e">
        <f ca="1">INDIRECT("Shading!"&amp;$DZ$28&amp;$EA$28+ROW(E108)-23)</f>
        <v>#REF!</v>
      </c>
      <c r="F108" s="31" t="e">
        <f ca="1">INDIRECT("Shading!"&amp;$DZ$29&amp;$EA$29+ROW(F108)-23)</f>
        <v>#REF!</v>
      </c>
      <c r="G108" s="31" t="e">
        <f ca="1">INDIRECT("Shading!"&amp;$DZ$30&amp;$EA$30+ROW(G108)-23)</f>
        <v>#REF!</v>
      </c>
      <c r="H108" s="30" t="e">
        <f ca="1">INDIRECT("Shading!"&amp;$DZ$31&amp;$EA$31+ROW(H108)-23)</f>
        <v>#REF!</v>
      </c>
      <c r="I108" s="23"/>
      <c r="J108" s="23"/>
      <c r="K108" s="24"/>
      <c r="L108" s="19"/>
      <c r="M108" s="19"/>
      <c r="N108" s="25">
        <f ca="1">IF(AND(ISNUMBER(I108),ISNUMBER(J108),ISNUMBER(K108),ISNUMBER(L108),ISNUMBER(INDIRECT("Shading!"&amp;$DZ$33&amp;$EA$33+ROW(N108)-23))),INDIRECT("Shading!"&amp;$DZ$33&amp;$EA$33+ROW(N108)-23),1)</f>
        <v>1</v>
      </c>
      <c r="O108" s="25">
        <f ca="1">IF(AND(ISNUMBER(I108),ISNUMBER(J108),ISNUMBER(K108),ISNUMBER(L108),ISNUMBER(INDIRECT("Shading!"&amp;$DZ$34&amp;$EA$34+ROW(N108)-23))),INDIRECT("Shading!"&amp;$DZ$34&amp;$EA$34+ROW(O108)-23),1)</f>
        <v>1</v>
      </c>
      <c r="P108" s="18">
        <f ca="1">IF(AND(ISNUMBER(I108),ISNUMBER(J108),ISNUMBER(K108),ISNUMBER(L108),ISNUMBER(N108)),1-(N108-BJ108)*(K108/IF(OR(E108="East",E108="West"),45,90)*(1-L108)/N108),1)</f>
        <v>1</v>
      </c>
      <c r="Q108" s="17">
        <f ca="1">IF(AND(ISNUMBER(I108),ISNUMBER(J108),ISNUMBER(K108),ISNUMBER(M108),ISNUMBER(O108)),1-(O108-CS108)*(K108/IF(OR(E108="East",E108="West"),45,90)*(1-M108)/O108),1)</f>
        <v>1</v>
      </c>
      <c r="R108" s="32" t="str">
        <f ca="1">IF(OR(P108&gt;1,Q108&gt;1),"Horizon shading ","")</f>
        <v/>
      </c>
      <c r="S108" s="29"/>
      <c r="T108" s="28"/>
      <c r="U108" s="39">
        <f>IF(AND(ISNUMBER(S108),ISNUMBER(T108)),1-0.5*(1-BT108),1)</f>
        <v>1</v>
      </c>
      <c r="V108" s="38">
        <f>IF(AND(ISNUMBER(S108),ISNUMBER(T108)),1-0.5*(1-DC108),1)</f>
        <v>1</v>
      </c>
      <c r="W108" s="215" t="str">
        <f>IF(OR(U108&gt;1,V108&gt;1),"Reveal shading ","")</f>
        <v/>
      </c>
      <c r="X108" s="23"/>
      <c r="Y108" s="23"/>
      <c r="Z108" s="19"/>
      <c r="AA108" s="19"/>
      <c r="AB108" s="25">
        <f ca="1">IF(AND(ISNUMBER(X108),ISNUMBER(Y108),ISNUMBER(Z108),ISNUMBER(INDIRECT("Shading!"&amp;$DZ$35&amp;$EA$35+ROW(N108)-23))),INDIRECT("Shading!"&amp;$DZ$35&amp;$EA$35+ROW(N108)-23),1)</f>
        <v>1</v>
      </c>
      <c r="AC108" s="25">
        <f ca="1">IF(AND(ISNUMBER(X108),ISNUMBER(Y108),ISNUMBER(AA108),ISNUMBER(INDIRECT("Shading!"&amp;$DZ$36&amp;$EA$36+ROW(N108)-23))),INDIRECT("Shading!"&amp;$DZ$36&amp;$EA$36+ROW(O108)-23),1)</f>
        <v>1</v>
      </c>
      <c r="AD108" s="18">
        <f ca="1">IF(AND(ISNUMBER(X108),ISNUMBER(Y108),ISNUMBER(Z108),ISNUMBER(AB108)),1-(AB108-CD108)/AB108*(1-Z108),1)</f>
        <v>1</v>
      </c>
      <c r="AE108" s="17">
        <f ca="1">IF(AND(ISNUMBER(X108),ISNUMBER(Y108),ISNUMBER(AA108),ISNUMBER(AC108)),1-(AC108-DM108)/AC108*(1-AA108),1)</f>
        <v>1</v>
      </c>
      <c r="AF108" s="215" t="str">
        <f ca="1">IF(OR(AD108&gt;1,AE108&gt;1),"Overhang shading ","")</f>
        <v/>
      </c>
      <c r="AG108" s="24"/>
      <c r="AH108" s="24"/>
      <c r="AI108" s="23"/>
      <c r="AJ108" s="37">
        <f>IF(AND(ISNUMBER($AI$19),ISNUMBER(AG108)),$F108*$AI$19/1000*$AG108,0)</f>
        <v>0</v>
      </c>
      <c r="AK108" s="36">
        <f>IF(AND(ISNUMBER($AI$19),ISNUMBER(AH108)),IF(ISNUMBER($AI108),$AI108,$G108)*$AI$19/1000*$AH108,0)</f>
        <v>0</v>
      </c>
      <c r="AL108" s="35">
        <f>IF(OR(AJ108&gt;0,AK108&gt;0),1-(AJ108+AK108)/H108*$AI$18,1)</f>
        <v>1</v>
      </c>
      <c r="AM108" s="215" t="str">
        <f>IF(AL108&gt;1,"Glazing bars/juliet balcony shading ","")</f>
        <v/>
      </c>
      <c r="AN108" s="19"/>
      <c r="AO108" s="19"/>
      <c r="AP108" s="18" t="str">
        <f ca="1">IF(OR(P108*U108*AD108*AL108*IF(ISNUMBER(AN108),AN108,1)&gt;=1,P108*U108*AD108*AL108*IF(ISNUMBER(AN108),AN108,1)=0),"",P108*U108*AD108*AL108*IF(ISNUMBER(AN108),AN108,1))</f>
        <v/>
      </c>
      <c r="AQ108" s="17" t="str">
        <f ca="1">IF(OR(Q108*V108*AE108*AL108*IF(ISNUMBER(AO108),AO108,1)&gt;=1,Q108*V108*AE108*AL108*IF(ISNUMBER(AO108),AO108,1)=0),"",Q108*V108*AE108*AL108*IF(ISNUMBER(AO108),AO108,1))</f>
        <v/>
      </c>
      <c r="AR108" s="16" t="str">
        <f ca="1">'Additional Shading 424'!$AP108</f>
        <v/>
      </c>
      <c r="AS108" s="16" t="str">
        <f ca="1">'Additional Shading 424'!$AQ108</f>
        <v/>
      </c>
      <c r="AZ108" s="15" t="e">
        <f ca="1">D108</f>
        <v>#REF!</v>
      </c>
      <c r="BA108" s="15" t="e">
        <f ca="1">C108</f>
        <v>#REF!</v>
      </c>
      <c r="BB108" s="14">
        <f>IF(AND(I108=0,J108=0),1,I108/J108)</f>
        <v>1</v>
      </c>
      <c r="BC108" s="14" t="e">
        <f ca="1">INT(MOD(BA108,360)/90)*90</f>
        <v>#REF!</v>
      </c>
      <c r="BD108" s="14" t="e">
        <f ca="1">IF(BC108=0,$BC$13+(1-$BC$13)/(1+$BB108^2)^$BD$13,IF(BC108=180,$BC$11+(1-$BC$11)/(1+$BB108^2)^$BD$11,$BC$12+(1-$BC$12)/(1+$BB108^2)^$BD$12))</f>
        <v>#REF!</v>
      </c>
      <c r="BE108" s="14" t="e">
        <f ca="1">IF(BC108=270,$BC$13+(1-$BC$13)/(1+$BB108^2)^$BD$13,IF(BC108=90,$BC$11+(1-$BC$11)/(1+$BB108^2)^$BD$11,$BC$12+(1-$BC$12)/(1+$BB108^2)^$BD$12))</f>
        <v>#REF!</v>
      </c>
      <c r="BF108" s="14" t="e">
        <f ca="1">BD108+1/2*(BE108-BD108)*(1-COS(2*($BA108-$BC108)*$BD$8))</f>
        <v>#REF!</v>
      </c>
      <c r="BG108" s="14" t="e">
        <f ca="1">IF(BC108=0,$BC$19*EXP($BD$19*$BB108)+1-$BC$19,IF(BC108=180,$BC$17+(1-$BC$17)/(1+$BB108^2)^$BD$17,$BC$18*EXP($BD$18*$BB108)+1-$BC$18))</f>
        <v>#REF!</v>
      </c>
      <c r="BH108" s="14" t="e">
        <f ca="1">IF(BC108=270,$BC$19*EXP($BD$19*$BB108)+1-$BC$19,IF(BC108=90,$BC$17+(1-$BC$17)/(1+$BB108^2)^$BD$17,$BC$18*EXP($BD$18*$BB108)+1-$BC$18))</f>
        <v>#REF!</v>
      </c>
      <c r="BI108" s="14" t="e">
        <f ca="1">BG108+1/2*(BH108-BG108)*(1-COS(2*($BA108-$BC108)*$BD$8))</f>
        <v>#REF!</v>
      </c>
      <c r="BJ108" s="14" t="e">
        <f ca="1">IF(OR(ISNUMBER(I108),ISNUMBER(J108)),MAX(BF108+1/2*(BI108-BF108)*(1-COS(2*$AZ108*$BD$8)),IF(SIN(RADIANS(D108))&lt;&gt;0,1-$I108/$G108/ABS(SIN(RADIANS(D108))),0)),IF(ISNUMBER(A108),1,#N/A))</f>
        <v>#N/A</v>
      </c>
      <c r="BK108" s="14"/>
      <c r="BL108" s="14" t="e">
        <f ca="1">S108/(0.5*F108+T108)</f>
        <v>#REF!</v>
      </c>
      <c r="BM108" s="14" t="e">
        <f ca="1">INT(MOD(BA108,360)/90)*90</f>
        <v>#REF!</v>
      </c>
      <c r="BN108" s="14" t="e">
        <f ca="1">IF(BM108=0,$BM$13*EXP($BN$13*$BL108)+1-$BM$13,IF(BM108=180,$BM$11*EXP($BN$11*$BL108)+1-$BM$11,$BM$12*EXP($BN$12*$BL108)+1-$BM$12))</f>
        <v>#REF!</v>
      </c>
      <c r="BO108" s="14" t="e">
        <f ca="1">IF(BM108=270,$BM$13*EXP($BN$13*$BL108)+1-$BM$13,IF(BM108=90,$BM$11*EXP($BN$11*$BL108)+1-$BM$11,$BM$12*EXP($BN$12*$BL108)+1-$BM$12))</f>
        <v>#REF!</v>
      </c>
      <c r="BP108" s="14" t="e">
        <f ca="1">BN108+1/2*(BO108-BN108)*(1-COS(2*($C108-$BM108)*$BN$8))</f>
        <v>#REF!</v>
      </c>
      <c r="BQ108" s="14" t="e">
        <f ca="1">IF(BM108=0,$BM$19*EXP($BN$19*$BL108)+1-$BM$19,IF(BM108=180,$BM$17*EXP($BN$17*$BL108)+1-$BM$17,$BM$18*EXP($BN$18*$BL108)+1-$BM$18))</f>
        <v>#REF!</v>
      </c>
      <c r="BR108" s="14" t="e">
        <f ca="1">IF(BM108=270,$BM$19*EXP($BN$19*$BL108)+1-$BM$19,IF(BM108=90,$BM$17*EXP($BN$17*$BL108)+1-$BM$17,$BM$18*EXP($BN$18*$BL108)+1-$BM$18))</f>
        <v>#REF!</v>
      </c>
      <c r="BS108" s="14" t="e">
        <f ca="1">BQ108+1/2*(BR108-BQ108)*(1-COS(2*($C108-$BM108)*$BN$8))</f>
        <v>#REF!</v>
      </c>
      <c r="BT108" s="14" t="e">
        <f ca="1">BP108+1/2*(BS108-BP108)*(1-COS(2*$AZ108*$BN$8))</f>
        <v>#REF!</v>
      </c>
      <c r="BU108" s="14"/>
      <c r="BV108" s="14" t="e">
        <f ca="1">X108/(0.5*G108+Y108)</f>
        <v>#REF!</v>
      </c>
      <c r="BW108" s="14" t="e">
        <f ca="1">INT(MOD(BA108,360)/90)*90</f>
        <v>#REF!</v>
      </c>
      <c r="BX108" s="14" t="e">
        <f ca="1">IF(BW108=0,$BW$13*EXP($BX$13*$BV108)+1-$BW$13,IF(BW108=180,$BW$11*EXP($BX$11*$BV108)+1-$BW$11,$BW$12*EXP($BX$12*$BV108)+1-$BW$12))</f>
        <v>#REF!</v>
      </c>
      <c r="BY108" s="14" t="e">
        <f ca="1">IF(BW108=270,$BW$13*EXP($BX$13*$BV108)+1-$BW$13,IF(BW108=90,$BW$11*EXP($BX$11*$BV108)+1-$BW$11,$BW$12*EXP($BX$12*$BV108)+1-$BW$12))</f>
        <v>#REF!</v>
      </c>
      <c r="BZ108" s="14" t="e">
        <f ca="1">BX108+1/2*(BY108-BX108)*(1-COS(2*($BA108-$BW108)*$BX$8))</f>
        <v>#REF!</v>
      </c>
      <c r="CA108" s="14" t="e">
        <f ca="1">MIN(1,IF(BW108=0,$BW$19*EXP($BX$19*$BV108)+1-$BW$19,IF(BW108=180,$BW$17*EXP($BX$17*$BV108)+1-$BW$17,$BW$18*EXP($BX$18*$BV108)+1-$BW$18)))</f>
        <v>#REF!</v>
      </c>
      <c r="CB108" s="14" t="e">
        <f ca="1">IF(BW108=270,$BW$19*EXP($BX$19*$BV108)+1-$BW$19,IF(BW108=90,$BW$17*EXP($BX$17*$BV108)+1-$BW$17,$BW$18*EXP($BX$18*$BV108)+1-$BW$18))</f>
        <v>#REF!</v>
      </c>
      <c r="CC108" s="14" t="e">
        <f ca="1">CA108+1/2*(CB108-CA108)*(1-COS(2*($BA108-$BW108)*$BX$8))</f>
        <v>#REF!</v>
      </c>
      <c r="CD108" s="14" t="e">
        <f ca="1">BZ108+1/2*(CC108-BZ108)*(1-COS(2*$AZ108*$BX$8))</f>
        <v>#REF!</v>
      </c>
      <c r="CI108" s="15" t="e">
        <f ca="1">D108</f>
        <v>#REF!</v>
      </c>
      <c r="CJ108" s="15" t="e">
        <f ca="1">C108</f>
        <v>#REF!</v>
      </c>
      <c r="CK108" s="14">
        <f>IF(AND(I108=0,J108=0),1,I108/J108)</f>
        <v>1</v>
      </c>
      <c r="CL108" s="14" t="e">
        <f ca="1">INT(MOD(CJ108,360)/90)*90</f>
        <v>#REF!</v>
      </c>
      <c r="CM108" s="14" t="e">
        <f ca="1">IF(CL108=0,$CL$13*EXP($CM$13*$CK108)+1-$CL$13,IF(CL108=180,$CL$11*EXP($CM$11*$CK108)+1-$CL$11,$CL$12*EXP($CM$12*$CK108)+1-$CL$12))</f>
        <v>#REF!</v>
      </c>
      <c r="CN108" s="14" t="e">
        <f ca="1">IF(CL108=270,$CL$13*EXP($CM$13*$CK108)+1-$CL$13,IF(CL108=90,$CL$11*EXP($CM$11*$CK108)+1-$CL$11,$CL$12*EXP($CM$12*$CK108)+1-$CL$12))</f>
        <v>#REF!</v>
      </c>
      <c r="CO108" s="14" t="e">
        <f ca="1">CM108+1/2*(CN108-CM108)*(1-COS(2*($CJ108-$CL108)*$CM$8))</f>
        <v>#REF!</v>
      </c>
      <c r="CP108" s="14" t="e">
        <f ca="1">IF(CL108=0,$CL$19*EXP($CM$19*$CK108)+1-$CL$19,IF(CL108=180,$CL$17*EXP($CM$17*$CK108)+1-$CL$17,$CL$18*EXP($CM$18*$CK108)+1-$CL$18))</f>
        <v>#REF!</v>
      </c>
      <c r="CQ108" s="14" t="e">
        <f ca="1">IF(CL108=270,$CL$19*EXP($CM$19*$CK108)+1-$CL$19,IF(CL108=90,$CL$17*EXP($CM$17*$CK108)+1-$CL$17,$CL$18*EXP($CM$18*$CK108)+1-$CL$18))</f>
        <v>#REF!</v>
      </c>
      <c r="CR108" s="14" t="e">
        <f ca="1">CP108+1/2*(CQ108-CP108)*(1-COS(2*($CJ108-$CL108)*$CM$8))</f>
        <v>#REF!</v>
      </c>
      <c r="CS108" s="14" t="e">
        <f ca="1">IF(OR(ISNUMBER(I108),ISNUMBER(J108)),MAX(CO108+1/2*(CR108-CO108)*(1-COS(2*$CI108*$CM$8)),IF(SIN(RADIANS(D108))&lt;&gt;0,1-$I108/$G108/ABS(SIN(RADIANS(D108))),0)),IF(ISNUMBER(A108),1,#N/A))</f>
        <v>#N/A</v>
      </c>
      <c r="CT108" s="14"/>
      <c r="CU108" s="14" t="e">
        <f ca="1">S108/(0.5*F108+T108)</f>
        <v>#REF!</v>
      </c>
      <c r="CV108" s="14" t="e">
        <f ca="1">INT(MOD(BA108,360)/90)*90</f>
        <v>#REF!</v>
      </c>
      <c r="CW108" s="14" t="e">
        <f ca="1">IF(CV108=0,$CV$13*EXP($CW$13*$CU108)+1-$CV$13,IF(CV108=180,$CV$11*EXP($CW$11*$CU108)+1-$CV$11,$CV$12*EXP($CW$12*$CU108)+1-$CV$12))</f>
        <v>#REF!</v>
      </c>
      <c r="CX108" s="14" t="e">
        <f ca="1">IF(CV108=270,$CV$13*EXP($CW$13*$CU108)+1-$CV$13,IF(CV108=90,$CV$11*EXP($CW$11*$CU108)+1-$CV$11,$CV$12*EXP($CW$12*$CU108)+1-$CV$12))</f>
        <v>#REF!</v>
      </c>
      <c r="CY108" s="14" t="e">
        <f ca="1">CW108+1/2*(CX108-CW108)*(1-COS(2*($CJ108-$CV108)*$CW$8))</f>
        <v>#REF!</v>
      </c>
      <c r="CZ108" s="14" t="e">
        <f ca="1">IF(CV108=0,$CV$19*EXP($CW$19*$CU108)+1-$CV$19,IF(CV108=180,$CV$17*EXP($CW$17*$CU108)+1-$CV$17,$CV$18*EXP($CW$18*$CU108)+1-$CV$18))</f>
        <v>#REF!</v>
      </c>
      <c r="DA108" s="14" t="e">
        <f ca="1">IF(CV108=270,$CV$19*EXP($CW$19*$CU108)+1-$CV$19,IF(CV108=90,$CV$17*EXP($CW$17*$CU108)+1-$CV$17,$CV$18*EXP($CW$18*$CU108)+1-$CV$18))</f>
        <v>#REF!</v>
      </c>
      <c r="DB108" s="14" t="e">
        <f ca="1">CZ108+1/2*(DA108-CZ108)*(1-COS(2*($CJ108-$CV108)*$CW$8))</f>
        <v>#REF!</v>
      </c>
      <c r="DC108" s="14" t="e">
        <f ca="1">IF(OR(ISNUMBER(S108),ISNUMBER(T108)),CY108+1/2*(DB108-CY108)*(1-COS(2*CI108*$CW$8)),IF(ISNUMBER(A108),1,#N/A))</f>
        <v>#N/A</v>
      </c>
      <c r="DD108" s="14"/>
      <c r="DE108" s="14" t="e">
        <f ca="1">X108/(0.5*G108+Y108)</f>
        <v>#REF!</v>
      </c>
      <c r="DF108" s="14" t="e">
        <f ca="1">INT(MOD(CJ108,360)/90)*90</f>
        <v>#REF!</v>
      </c>
      <c r="DG108" s="14" t="e">
        <f ca="1">IF(DF108=0,$DF$13*EXP($DG$13*$DE108)+1-$DF$13,IF(DF108=180,$DF$11*EXP($DG$11*$DE108)+1-$DF$11,$DF$12*EXP($DG$12*$DE108)+1-$DF$12))</f>
        <v>#REF!</v>
      </c>
      <c r="DH108" s="14" t="e">
        <f ca="1">IF(DF108=270,$DF$13*EXP($DG$13*$DE108)+1-$DF$13,IF(DF108=90,$DF$11*EXP($DG$11*$DE108)+1-$DF$11,$DF$12*EXP($DG$12*$DE108)+1-$DF$12))</f>
        <v>#REF!</v>
      </c>
      <c r="DI108" s="14" t="e">
        <f ca="1">DG108+1/2*(DH108-DG108)*(1-COS(2*($CJ108-$DF108)*$DG$8))</f>
        <v>#REF!</v>
      </c>
      <c r="DJ108" s="14" t="e">
        <f ca="1">MIN(1,IF(DF108=0,$DF$19+(1-$DF$19)/(1+$DE108^2)^$DG$19,IF(DF108=180,$DF$17+(1-$DF$17)/(1+$DE108^2)^$DG$17,$DF$18+(1-$DF$18)/(1+$DE108^2)^$DG$18)))</f>
        <v>#REF!</v>
      </c>
      <c r="DK108" s="14" t="e">
        <f ca="1">IF(DF108=270,$DF$19+(1-$DF$19)/(1+$DE108^2)^$DG$19,IF(DF108=90,$DF$17+(1-$DF$17)/(1+$DE108^2)^$DG$17,$DF$18+(1-$DF$18)/(1+$DE108^2)^$DG$18))</f>
        <v>#REF!</v>
      </c>
      <c r="DL108" s="14" t="e">
        <f ca="1">DJ108+1/2*(DK108-DJ108)*(1-COS(2*($CJ108-$DF108)*$DG$8))</f>
        <v>#REF!</v>
      </c>
      <c r="DM108" s="14" t="e">
        <f ca="1">IF(OR(ISNUMBER(X108),ISNUMBER(Y108)),DI108+1/2*(DL108-DI108)*(1-COS(2*$CI108*$DG$8)),IF(ISNUMBER(A108),1,#N/A))</f>
        <v>#N/A</v>
      </c>
    </row>
    <row r="109" spans="1:117" s="1" customFormat="1">
      <c r="A109" s="33" t="e">
        <f ca="1">INDIRECT("Shading!"&amp;$DZ$24&amp;$EA$24+ROW(A109)-23)</f>
        <v>#REF!</v>
      </c>
      <c r="B109" s="34" t="e">
        <f ca="1">INDIRECT("Shading!"&amp;$DZ$25&amp;$EA$25+ROW(B109)-23)</f>
        <v>#REF!</v>
      </c>
      <c r="C109" s="33" t="e">
        <f ca="1">INDIRECT("Shading!"&amp;$DZ$26&amp;$EA$26+ROW(C109)-23)</f>
        <v>#REF!</v>
      </c>
      <c r="D109" s="33" t="e">
        <f ca="1">INDIRECT("Shading!"&amp;$DZ$27&amp;$EA$27+ROW(D109)-23)</f>
        <v>#REF!</v>
      </c>
      <c r="E109" s="32" t="e">
        <f ca="1">INDIRECT("Shading!"&amp;$DZ$28&amp;$EA$28+ROW(E109)-23)</f>
        <v>#REF!</v>
      </c>
      <c r="F109" s="31" t="e">
        <f ca="1">INDIRECT("Shading!"&amp;$DZ$29&amp;$EA$29+ROW(F109)-23)</f>
        <v>#REF!</v>
      </c>
      <c r="G109" s="31" t="e">
        <f ca="1">INDIRECT("Shading!"&amp;$DZ$30&amp;$EA$30+ROW(G109)-23)</f>
        <v>#REF!</v>
      </c>
      <c r="H109" s="30" t="e">
        <f ca="1">INDIRECT("Shading!"&amp;$DZ$31&amp;$EA$31+ROW(H109)-23)</f>
        <v>#REF!</v>
      </c>
      <c r="I109" s="23"/>
      <c r="J109" s="23"/>
      <c r="K109" s="24"/>
      <c r="L109" s="19"/>
      <c r="M109" s="19"/>
      <c r="N109" s="25">
        <f ca="1">IF(AND(ISNUMBER(I109),ISNUMBER(J109),ISNUMBER(K109),ISNUMBER(L109),ISNUMBER(INDIRECT("Shading!"&amp;$DZ$33&amp;$EA$33+ROW(N109)-23))),INDIRECT("Shading!"&amp;$DZ$33&amp;$EA$33+ROW(N109)-23),1)</f>
        <v>1</v>
      </c>
      <c r="O109" s="25">
        <f ca="1">IF(AND(ISNUMBER(I109),ISNUMBER(J109),ISNUMBER(K109),ISNUMBER(L109),ISNUMBER(INDIRECT("Shading!"&amp;$DZ$34&amp;$EA$34+ROW(N109)-23))),INDIRECT("Shading!"&amp;$DZ$34&amp;$EA$34+ROW(O109)-23),1)</f>
        <v>1</v>
      </c>
      <c r="P109" s="18">
        <f ca="1">IF(AND(ISNUMBER(I109),ISNUMBER(J109),ISNUMBER(K109),ISNUMBER(L109),ISNUMBER(N109)),1-(N109-BJ109)*(K109/IF(OR(E109="East",E109="West"),45,90)*(1-L109)/N109),1)</f>
        <v>1</v>
      </c>
      <c r="Q109" s="17">
        <f ca="1">IF(AND(ISNUMBER(I109),ISNUMBER(J109),ISNUMBER(K109),ISNUMBER(M109),ISNUMBER(O109)),1-(O109-CS109)*(K109/IF(OR(E109="East",E109="West"),45,90)*(1-M109)/O109),1)</f>
        <v>1</v>
      </c>
      <c r="R109" s="32" t="str">
        <f ca="1">IF(OR(P109&gt;1,Q109&gt;1),"Horizon shading ","")</f>
        <v/>
      </c>
      <c r="S109" s="29"/>
      <c r="T109" s="28"/>
      <c r="U109" s="39">
        <f>IF(AND(ISNUMBER(S109),ISNUMBER(T109)),1-0.5*(1-BT109),1)</f>
        <v>1</v>
      </c>
      <c r="V109" s="38">
        <f>IF(AND(ISNUMBER(S109),ISNUMBER(T109)),1-0.5*(1-DC109),1)</f>
        <v>1</v>
      </c>
      <c r="W109" s="215" t="str">
        <f>IF(OR(U109&gt;1,V109&gt;1),"Reveal shading ","")</f>
        <v/>
      </c>
      <c r="X109" s="23"/>
      <c r="Y109" s="23"/>
      <c r="Z109" s="19"/>
      <c r="AA109" s="19"/>
      <c r="AB109" s="25">
        <f ca="1">IF(AND(ISNUMBER(X109),ISNUMBER(Y109),ISNUMBER(Z109),ISNUMBER(INDIRECT("Shading!"&amp;$DZ$35&amp;$EA$35+ROW(N109)-23))),INDIRECT("Shading!"&amp;$DZ$35&amp;$EA$35+ROW(N109)-23),1)</f>
        <v>1</v>
      </c>
      <c r="AC109" s="25">
        <f ca="1">IF(AND(ISNUMBER(X109),ISNUMBER(Y109),ISNUMBER(AA109),ISNUMBER(INDIRECT("Shading!"&amp;$DZ$36&amp;$EA$36+ROW(N109)-23))),INDIRECT("Shading!"&amp;$DZ$36&amp;$EA$36+ROW(O109)-23),1)</f>
        <v>1</v>
      </c>
      <c r="AD109" s="18">
        <f ca="1">IF(AND(ISNUMBER(X109),ISNUMBER(Y109),ISNUMBER(Z109),ISNUMBER(AB109)),1-(AB109-CD109)/AB109*(1-Z109),1)</f>
        <v>1</v>
      </c>
      <c r="AE109" s="17">
        <f ca="1">IF(AND(ISNUMBER(X109),ISNUMBER(Y109),ISNUMBER(AA109),ISNUMBER(AC109)),1-(AC109-DM109)/AC109*(1-AA109),1)</f>
        <v>1</v>
      </c>
      <c r="AF109" s="215" t="str">
        <f ca="1">IF(OR(AD109&gt;1,AE109&gt;1),"Overhang shading ","")</f>
        <v/>
      </c>
      <c r="AG109" s="24"/>
      <c r="AH109" s="24"/>
      <c r="AI109" s="23"/>
      <c r="AJ109" s="37">
        <f>IF(AND(ISNUMBER($AI$19),ISNUMBER(AG109)),$F109*$AI$19/1000*$AG109,0)</f>
        <v>0</v>
      </c>
      <c r="AK109" s="36">
        <f>IF(AND(ISNUMBER($AI$19),ISNUMBER(AH109)),IF(ISNUMBER($AI109),$AI109,$G109)*$AI$19/1000*$AH109,0)</f>
        <v>0</v>
      </c>
      <c r="AL109" s="35">
        <f>IF(OR(AJ109&gt;0,AK109&gt;0),1-(AJ109+AK109)/H109*$AI$18,1)</f>
        <v>1</v>
      </c>
      <c r="AM109" s="215" t="str">
        <f>IF(AL109&gt;1,"Glazing bars/juliet balcony shading ","")</f>
        <v/>
      </c>
      <c r="AN109" s="19"/>
      <c r="AO109" s="19"/>
      <c r="AP109" s="18" t="str">
        <f ca="1">IF(OR(P109*U109*AD109*AL109*IF(ISNUMBER(AN109),AN109,1)&gt;=1,P109*U109*AD109*AL109*IF(ISNUMBER(AN109),AN109,1)=0),"",P109*U109*AD109*AL109*IF(ISNUMBER(AN109),AN109,1))</f>
        <v/>
      </c>
      <c r="AQ109" s="17" t="str">
        <f ca="1">IF(OR(Q109*V109*AE109*AL109*IF(ISNUMBER(AO109),AO109,1)&gt;=1,Q109*V109*AE109*AL109*IF(ISNUMBER(AO109),AO109,1)=0),"",Q109*V109*AE109*AL109*IF(ISNUMBER(AO109),AO109,1))</f>
        <v/>
      </c>
      <c r="AR109" s="16" t="str">
        <f ca="1">'Additional Shading 424'!$AP109</f>
        <v/>
      </c>
      <c r="AS109" s="16" t="str">
        <f ca="1">'Additional Shading 424'!$AQ109</f>
        <v/>
      </c>
      <c r="AZ109" s="15" t="e">
        <f ca="1">D109</f>
        <v>#REF!</v>
      </c>
      <c r="BA109" s="15" t="e">
        <f ca="1">C109</f>
        <v>#REF!</v>
      </c>
      <c r="BB109" s="14">
        <f>IF(AND(I109=0,J109=0),1,I109/J109)</f>
        <v>1</v>
      </c>
      <c r="BC109" s="14" t="e">
        <f ca="1">INT(MOD(BA109,360)/90)*90</f>
        <v>#REF!</v>
      </c>
      <c r="BD109" s="14" t="e">
        <f ca="1">IF(BC109=0,$BC$13+(1-$BC$13)/(1+$BB109^2)^$BD$13,IF(BC109=180,$BC$11+(1-$BC$11)/(1+$BB109^2)^$BD$11,$BC$12+(1-$BC$12)/(1+$BB109^2)^$BD$12))</f>
        <v>#REF!</v>
      </c>
      <c r="BE109" s="14" t="e">
        <f ca="1">IF(BC109=270,$BC$13+(1-$BC$13)/(1+$BB109^2)^$BD$13,IF(BC109=90,$BC$11+(1-$BC$11)/(1+$BB109^2)^$BD$11,$BC$12+(1-$BC$12)/(1+$BB109^2)^$BD$12))</f>
        <v>#REF!</v>
      </c>
      <c r="BF109" s="14" t="e">
        <f ca="1">BD109+1/2*(BE109-BD109)*(1-COS(2*($BA109-$BC109)*$BD$8))</f>
        <v>#REF!</v>
      </c>
      <c r="BG109" s="14" t="e">
        <f ca="1">IF(BC109=0,$BC$19*EXP($BD$19*$BB109)+1-$BC$19,IF(BC109=180,$BC$17+(1-$BC$17)/(1+$BB109^2)^$BD$17,$BC$18*EXP($BD$18*$BB109)+1-$BC$18))</f>
        <v>#REF!</v>
      </c>
      <c r="BH109" s="14" t="e">
        <f ca="1">IF(BC109=270,$BC$19*EXP($BD$19*$BB109)+1-$BC$19,IF(BC109=90,$BC$17+(1-$BC$17)/(1+$BB109^2)^$BD$17,$BC$18*EXP($BD$18*$BB109)+1-$BC$18))</f>
        <v>#REF!</v>
      </c>
      <c r="BI109" s="14" t="e">
        <f ca="1">BG109+1/2*(BH109-BG109)*(1-COS(2*($BA109-$BC109)*$BD$8))</f>
        <v>#REF!</v>
      </c>
      <c r="BJ109" s="14" t="e">
        <f ca="1">IF(OR(ISNUMBER(I109),ISNUMBER(J109)),MAX(BF109+1/2*(BI109-BF109)*(1-COS(2*$AZ109*$BD$8)),IF(SIN(RADIANS(D109))&lt;&gt;0,1-$I109/$G109/ABS(SIN(RADIANS(D109))),0)),IF(ISNUMBER(A109),1,#N/A))</f>
        <v>#N/A</v>
      </c>
      <c r="BK109" s="14"/>
      <c r="BL109" s="14" t="e">
        <f ca="1">S109/(0.5*F109+T109)</f>
        <v>#REF!</v>
      </c>
      <c r="BM109" s="14" t="e">
        <f ca="1">INT(MOD(BA109,360)/90)*90</f>
        <v>#REF!</v>
      </c>
      <c r="BN109" s="14" t="e">
        <f ca="1">IF(BM109=0,$BM$13*EXP($BN$13*$BL109)+1-$BM$13,IF(BM109=180,$BM$11*EXP($BN$11*$BL109)+1-$BM$11,$BM$12*EXP($BN$12*$BL109)+1-$BM$12))</f>
        <v>#REF!</v>
      </c>
      <c r="BO109" s="14" t="e">
        <f ca="1">IF(BM109=270,$BM$13*EXP($BN$13*$BL109)+1-$BM$13,IF(BM109=90,$BM$11*EXP($BN$11*$BL109)+1-$BM$11,$BM$12*EXP($BN$12*$BL109)+1-$BM$12))</f>
        <v>#REF!</v>
      </c>
      <c r="BP109" s="14" t="e">
        <f ca="1">BN109+1/2*(BO109-BN109)*(1-COS(2*($C109-$BM109)*$BN$8))</f>
        <v>#REF!</v>
      </c>
      <c r="BQ109" s="14" t="e">
        <f ca="1">IF(BM109=0,$BM$19*EXP($BN$19*$BL109)+1-$BM$19,IF(BM109=180,$BM$17*EXP($BN$17*$BL109)+1-$BM$17,$BM$18*EXP($BN$18*$BL109)+1-$BM$18))</f>
        <v>#REF!</v>
      </c>
      <c r="BR109" s="14" t="e">
        <f ca="1">IF(BM109=270,$BM$19*EXP($BN$19*$BL109)+1-$BM$19,IF(BM109=90,$BM$17*EXP($BN$17*$BL109)+1-$BM$17,$BM$18*EXP($BN$18*$BL109)+1-$BM$18))</f>
        <v>#REF!</v>
      </c>
      <c r="BS109" s="14" t="e">
        <f ca="1">BQ109+1/2*(BR109-BQ109)*(1-COS(2*($C109-$BM109)*$BN$8))</f>
        <v>#REF!</v>
      </c>
      <c r="BT109" s="14" t="e">
        <f ca="1">BP109+1/2*(BS109-BP109)*(1-COS(2*$AZ109*$BN$8))</f>
        <v>#REF!</v>
      </c>
      <c r="BU109" s="14"/>
      <c r="BV109" s="14" t="e">
        <f ca="1">X109/(0.5*G109+Y109)</f>
        <v>#REF!</v>
      </c>
      <c r="BW109" s="14" t="e">
        <f ca="1">INT(MOD(BA109,360)/90)*90</f>
        <v>#REF!</v>
      </c>
      <c r="BX109" s="14" t="e">
        <f ca="1">IF(BW109=0,$BW$13*EXP($BX$13*$BV109)+1-$BW$13,IF(BW109=180,$BW$11*EXP($BX$11*$BV109)+1-$BW$11,$BW$12*EXP($BX$12*$BV109)+1-$BW$12))</f>
        <v>#REF!</v>
      </c>
      <c r="BY109" s="14" t="e">
        <f ca="1">IF(BW109=270,$BW$13*EXP($BX$13*$BV109)+1-$BW$13,IF(BW109=90,$BW$11*EXP($BX$11*$BV109)+1-$BW$11,$BW$12*EXP($BX$12*$BV109)+1-$BW$12))</f>
        <v>#REF!</v>
      </c>
      <c r="BZ109" s="14" t="e">
        <f ca="1">BX109+1/2*(BY109-BX109)*(1-COS(2*($BA109-$BW109)*$BX$8))</f>
        <v>#REF!</v>
      </c>
      <c r="CA109" s="14" t="e">
        <f ca="1">MIN(1,IF(BW109=0,$BW$19*EXP($BX$19*$BV109)+1-$BW$19,IF(BW109=180,$BW$17*EXP($BX$17*$BV109)+1-$BW$17,$BW$18*EXP($BX$18*$BV109)+1-$BW$18)))</f>
        <v>#REF!</v>
      </c>
      <c r="CB109" s="14" t="e">
        <f ca="1">IF(BW109=270,$BW$19*EXP($BX$19*$BV109)+1-$BW$19,IF(BW109=90,$BW$17*EXP($BX$17*$BV109)+1-$BW$17,$BW$18*EXP($BX$18*$BV109)+1-$BW$18))</f>
        <v>#REF!</v>
      </c>
      <c r="CC109" s="14" t="e">
        <f ca="1">CA109+1/2*(CB109-CA109)*(1-COS(2*($BA109-$BW109)*$BX$8))</f>
        <v>#REF!</v>
      </c>
      <c r="CD109" s="14" t="e">
        <f ca="1">BZ109+1/2*(CC109-BZ109)*(1-COS(2*$AZ109*$BX$8))</f>
        <v>#REF!</v>
      </c>
      <c r="CI109" s="15" t="e">
        <f ca="1">D109</f>
        <v>#REF!</v>
      </c>
      <c r="CJ109" s="15" t="e">
        <f ca="1">C109</f>
        <v>#REF!</v>
      </c>
      <c r="CK109" s="14">
        <f>IF(AND(I109=0,J109=0),1,I109/J109)</f>
        <v>1</v>
      </c>
      <c r="CL109" s="14" t="e">
        <f ca="1">INT(MOD(CJ109,360)/90)*90</f>
        <v>#REF!</v>
      </c>
      <c r="CM109" s="14" t="e">
        <f ca="1">IF(CL109=0,$CL$13*EXP($CM$13*$CK109)+1-$CL$13,IF(CL109=180,$CL$11*EXP($CM$11*$CK109)+1-$CL$11,$CL$12*EXP($CM$12*$CK109)+1-$CL$12))</f>
        <v>#REF!</v>
      </c>
      <c r="CN109" s="14" t="e">
        <f ca="1">IF(CL109=270,$CL$13*EXP($CM$13*$CK109)+1-$CL$13,IF(CL109=90,$CL$11*EXP($CM$11*$CK109)+1-$CL$11,$CL$12*EXP($CM$12*$CK109)+1-$CL$12))</f>
        <v>#REF!</v>
      </c>
      <c r="CO109" s="14" t="e">
        <f ca="1">CM109+1/2*(CN109-CM109)*(1-COS(2*($CJ109-$CL109)*$CM$8))</f>
        <v>#REF!</v>
      </c>
      <c r="CP109" s="14" t="e">
        <f ca="1">IF(CL109=0,$CL$19*EXP($CM$19*$CK109)+1-$CL$19,IF(CL109=180,$CL$17*EXP($CM$17*$CK109)+1-$CL$17,$CL$18*EXP($CM$18*$CK109)+1-$CL$18))</f>
        <v>#REF!</v>
      </c>
      <c r="CQ109" s="14" t="e">
        <f ca="1">IF(CL109=270,$CL$19*EXP($CM$19*$CK109)+1-$CL$19,IF(CL109=90,$CL$17*EXP($CM$17*$CK109)+1-$CL$17,$CL$18*EXP($CM$18*$CK109)+1-$CL$18))</f>
        <v>#REF!</v>
      </c>
      <c r="CR109" s="14" t="e">
        <f ca="1">CP109+1/2*(CQ109-CP109)*(1-COS(2*($CJ109-$CL109)*$CM$8))</f>
        <v>#REF!</v>
      </c>
      <c r="CS109" s="14" t="e">
        <f ca="1">IF(OR(ISNUMBER(I109),ISNUMBER(J109)),MAX(CO109+1/2*(CR109-CO109)*(1-COS(2*$CI109*$CM$8)),IF(SIN(RADIANS(D109))&lt;&gt;0,1-$I109/$G109/ABS(SIN(RADIANS(D109))),0)),IF(ISNUMBER(A109),1,#N/A))</f>
        <v>#N/A</v>
      </c>
      <c r="CT109" s="14"/>
      <c r="CU109" s="14" t="e">
        <f ca="1">S109/(0.5*F109+T109)</f>
        <v>#REF!</v>
      </c>
      <c r="CV109" s="14" t="e">
        <f ca="1">INT(MOD(BA109,360)/90)*90</f>
        <v>#REF!</v>
      </c>
      <c r="CW109" s="14" t="e">
        <f ca="1">IF(CV109=0,$CV$13*EXP($CW$13*$CU109)+1-$CV$13,IF(CV109=180,$CV$11*EXP($CW$11*$CU109)+1-$CV$11,$CV$12*EXP($CW$12*$CU109)+1-$CV$12))</f>
        <v>#REF!</v>
      </c>
      <c r="CX109" s="14" t="e">
        <f ca="1">IF(CV109=270,$CV$13*EXP($CW$13*$CU109)+1-$CV$13,IF(CV109=90,$CV$11*EXP($CW$11*$CU109)+1-$CV$11,$CV$12*EXP($CW$12*$CU109)+1-$CV$12))</f>
        <v>#REF!</v>
      </c>
      <c r="CY109" s="14" t="e">
        <f ca="1">CW109+1/2*(CX109-CW109)*(1-COS(2*($CJ109-$CV109)*$CW$8))</f>
        <v>#REF!</v>
      </c>
      <c r="CZ109" s="14" t="e">
        <f ca="1">IF(CV109=0,$CV$19*EXP($CW$19*$CU109)+1-$CV$19,IF(CV109=180,$CV$17*EXP($CW$17*$CU109)+1-$CV$17,$CV$18*EXP($CW$18*$CU109)+1-$CV$18))</f>
        <v>#REF!</v>
      </c>
      <c r="DA109" s="14" t="e">
        <f ca="1">IF(CV109=270,$CV$19*EXP($CW$19*$CU109)+1-$CV$19,IF(CV109=90,$CV$17*EXP($CW$17*$CU109)+1-$CV$17,$CV$18*EXP($CW$18*$CU109)+1-$CV$18))</f>
        <v>#REF!</v>
      </c>
      <c r="DB109" s="14" t="e">
        <f ca="1">CZ109+1/2*(DA109-CZ109)*(1-COS(2*($CJ109-$CV109)*$CW$8))</f>
        <v>#REF!</v>
      </c>
      <c r="DC109" s="14" t="e">
        <f ca="1">IF(OR(ISNUMBER(S109),ISNUMBER(T109)),CY109+1/2*(DB109-CY109)*(1-COS(2*CI109*$CW$8)),IF(ISNUMBER(A109),1,#N/A))</f>
        <v>#N/A</v>
      </c>
      <c r="DD109" s="14"/>
      <c r="DE109" s="14" t="e">
        <f ca="1">X109/(0.5*G109+Y109)</f>
        <v>#REF!</v>
      </c>
      <c r="DF109" s="14" t="e">
        <f ca="1">INT(MOD(CJ109,360)/90)*90</f>
        <v>#REF!</v>
      </c>
      <c r="DG109" s="14" t="e">
        <f ca="1">IF(DF109=0,$DF$13*EXP($DG$13*$DE109)+1-$DF$13,IF(DF109=180,$DF$11*EXP($DG$11*$DE109)+1-$DF$11,$DF$12*EXP($DG$12*$DE109)+1-$DF$12))</f>
        <v>#REF!</v>
      </c>
      <c r="DH109" s="14" t="e">
        <f ca="1">IF(DF109=270,$DF$13*EXP($DG$13*$DE109)+1-$DF$13,IF(DF109=90,$DF$11*EXP($DG$11*$DE109)+1-$DF$11,$DF$12*EXP($DG$12*$DE109)+1-$DF$12))</f>
        <v>#REF!</v>
      </c>
      <c r="DI109" s="14" t="e">
        <f ca="1">DG109+1/2*(DH109-DG109)*(1-COS(2*($CJ109-$DF109)*$DG$8))</f>
        <v>#REF!</v>
      </c>
      <c r="DJ109" s="14" t="e">
        <f ca="1">MIN(1,IF(DF109=0,$DF$19+(1-$DF$19)/(1+$DE109^2)^$DG$19,IF(DF109=180,$DF$17+(1-$DF$17)/(1+$DE109^2)^$DG$17,$DF$18+(1-$DF$18)/(1+$DE109^2)^$DG$18)))</f>
        <v>#REF!</v>
      </c>
      <c r="DK109" s="14" t="e">
        <f ca="1">IF(DF109=270,$DF$19+(1-$DF$19)/(1+$DE109^2)^$DG$19,IF(DF109=90,$DF$17+(1-$DF$17)/(1+$DE109^2)^$DG$17,$DF$18+(1-$DF$18)/(1+$DE109^2)^$DG$18))</f>
        <v>#REF!</v>
      </c>
      <c r="DL109" s="14" t="e">
        <f ca="1">DJ109+1/2*(DK109-DJ109)*(1-COS(2*($CJ109-$DF109)*$DG$8))</f>
        <v>#REF!</v>
      </c>
      <c r="DM109" s="14" t="e">
        <f ca="1">IF(OR(ISNUMBER(X109),ISNUMBER(Y109)),DI109+1/2*(DL109-DI109)*(1-COS(2*$CI109*$DG$8)),IF(ISNUMBER(A109),1,#N/A))</f>
        <v>#N/A</v>
      </c>
    </row>
    <row r="110" spans="1:117" s="1" customFormat="1">
      <c r="A110" s="33" t="e">
        <f ca="1">INDIRECT("Shading!"&amp;$DZ$24&amp;$EA$24+ROW(A110)-23)</f>
        <v>#REF!</v>
      </c>
      <c r="B110" s="34" t="e">
        <f ca="1">INDIRECT("Shading!"&amp;$DZ$25&amp;$EA$25+ROW(B110)-23)</f>
        <v>#REF!</v>
      </c>
      <c r="C110" s="33" t="e">
        <f ca="1">INDIRECT("Shading!"&amp;$DZ$26&amp;$EA$26+ROW(C110)-23)</f>
        <v>#REF!</v>
      </c>
      <c r="D110" s="33" t="e">
        <f ca="1">INDIRECT("Shading!"&amp;$DZ$27&amp;$EA$27+ROW(D110)-23)</f>
        <v>#REF!</v>
      </c>
      <c r="E110" s="32" t="e">
        <f ca="1">INDIRECT("Shading!"&amp;$DZ$28&amp;$EA$28+ROW(E110)-23)</f>
        <v>#REF!</v>
      </c>
      <c r="F110" s="31" t="e">
        <f ca="1">INDIRECT("Shading!"&amp;$DZ$29&amp;$EA$29+ROW(F110)-23)</f>
        <v>#REF!</v>
      </c>
      <c r="G110" s="31" t="e">
        <f ca="1">INDIRECT("Shading!"&amp;$DZ$30&amp;$EA$30+ROW(G110)-23)</f>
        <v>#REF!</v>
      </c>
      <c r="H110" s="30" t="e">
        <f ca="1">INDIRECT("Shading!"&amp;$DZ$31&amp;$EA$31+ROW(H110)-23)</f>
        <v>#REF!</v>
      </c>
      <c r="I110" s="23"/>
      <c r="J110" s="23"/>
      <c r="K110" s="24"/>
      <c r="L110" s="19"/>
      <c r="M110" s="19"/>
      <c r="N110" s="25">
        <f ca="1">IF(AND(ISNUMBER(I110),ISNUMBER(J110),ISNUMBER(K110),ISNUMBER(L110),ISNUMBER(INDIRECT("Shading!"&amp;$DZ$33&amp;$EA$33+ROW(N110)-23))),INDIRECT("Shading!"&amp;$DZ$33&amp;$EA$33+ROW(N110)-23),1)</f>
        <v>1</v>
      </c>
      <c r="O110" s="25">
        <f ca="1">IF(AND(ISNUMBER(I110),ISNUMBER(J110),ISNUMBER(K110),ISNUMBER(L110),ISNUMBER(INDIRECT("Shading!"&amp;$DZ$34&amp;$EA$34+ROW(N110)-23))),INDIRECT("Shading!"&amp;$DZ$34&amp;$EA$34+ROW(O110)-23),1)</f>
        <v>1</v>
      </c>
      <c r="P110" s="18">
        <f ca="1">IF(AND(ISNUMBER(I110),ISNUMBER(J110),ISNUMBER(K110),ISNUMBER(L110),ISNUMBER(N110)),1-(N110-BJ110)*(K110/IF(OR(E110="East",E110="West"),45,90)*(1-L110)/N110),1)</f>
        <v>1</v>
      </c>
      <c r="Q110" s="17">
        <f ca="1">IF(AND(ISNUMBER(I110),ISNUMBER(J110),ISNUMBER(K110),ISNUMBER(M110),ISNUMBER(O110)),1-(O110-CS110)*(K110/IF(OR(E110="East",E110="West"),45,90)*(1-M110)/O110),1)</f>
        <v>1</v>
      </c>
      <c r="R110" s="32" t="str">
        <f ca="1">IF(OR(P110&gt;1,Q110&gt;1),"Horizon shading ","")</f>
        <v/>
      </c>
      <c r="S110" s="29"/>
      <c r="T110" s="28"/>
      <c r="U110" s="39">
        <f>IF(AND(ISNUMBER(S110),ISNUMBER(T110)),1-0.5*(1-BT110),1)</f>
        <v>1</v>
      </c>
      <c r="V110" s="38">
        <f>IF(AND(ISNUMBER(S110),ISNUMBER(T110)),1-0.5*(1-DC110),1)</f>
        <v>1</v>
      </c>
      <c r="W110" s="215" t="str">
        <f>IF(OR(U110&gt;1,V110&gt;1),"Reveal shading ","")</f>
        <v/>
      </c>
      <c r="X110" s="23"/>
      <c r="Y110" s="23"/>
      <c r="Z110" s="19"/>
      <c r="AA110" s="19"/>
      <c r="AB110" s="25">
        <f ca="1">IF(AND(ISNUMBER(X110),ISNUMBER(Y110),ISNUMBER(Z110),ISNUMBER(INDIRECT("Shading!"&amp;$DZ$35&amp;$EA$35+ROW(N110)-23))),INDIRECT("Shading!"&amp;$DZ$35&amp;$EA$35+ROW(N110)-23),1)</f>
        <v>1</v>
      </c>
      <c r="AC110" s="25">
        <f ca="1">IF(AND(ISNUMBER(X110),ISNUMBER(Y110),ISNUMBER(AA110),ISNUMBER(INDIRECT("Shading!"&amp;$DZ$36&amp;$EA$36+ROW(N110)-23))),INDIRECT("Shading!"&amp;$DZ$36&amp;$EA$36+ROW(O110)-23),1)</f>
        <v>1</v>
      </c>
      <c r="AD110" s="18">
        <f ca="1">IF(AND(ISNUMBER(X110),ISNUMBER(Y110),ISNUMBER(Z110),ISNUMBER(AB110)),1-(AB110-CD110)/AB110*(1-Z110),1)</f>
        <v>1</v>
      </c>
      <c r="AE110" s="17">
        <f ca="1">IF(AND(ISNUMBER(X110),ISNUMBER(Y110),ISNUMBER(AA110),ISNUMBER(AC110)),1-(AC110-DM110)/AC110*(1-AA110),1)</f>
        <v>1</v>
      </c>
      <c r="AF110" s="215" t="str">
        <f ca="1">IF(OR(AD110&gt;1,AE110&gt;1),"Overhang shading ","")</f>
        <v/>
      </c>
      <c r="AG110" s="24"/>
      <c r="AH110" s="24"/>
      <c r="AI110" s="23"/>
      <c r="AJ110" s="37">
        <f>IF(AND(ISNUMBER($AI$19),ISNUMBER(AG110)),$F110*$AI$19/1000*$AG110,0)</f>
        <v>0</v>
      </c>
      <c r="AK110" s="36">
        <f>IF(AND(ISNUMBER($AI$19),ISNUMBER(AH110)),IF(ISNUMBER($AI110),$AI110,$G110)*$AI$19/1000*$AH110,0)</f>
        <v>0</v>
      </c>
      <c r="AL110" s="35">
        <f>IF(OR(AJ110&gt;0,AK110&gt;0),1-(AJ110+AK110)/H110*$AI$18,1)</f>
        <v>1</v>
      </c>
      <c r="AM110" s="215" t="str">
        <f>IF(AL110&gt;1,"Glazing bars/juliet balcony shading ","")</f>
        <v/>
      </c>
      <c r="AN110" s="19"/>
      <c r="AO110" s="19"/>
      <c r="AP110" s="18" t="str">
        <f ca="1">IF(OR(P110*U110*AD110*AL110*IF(ISNUMBER(AN110),AN110,1)&gt;=1,P110*U110*AD110*AL110*IF(ISNUMBER(AN110),AN110,1)=0),"",P110*U110*AD110*AL110*IF(ISNUMBER(AN110),AN110,1))</f>
        <v/>
      </c>
      <c r="AQ110" s="17" t="str">
        <f ca="1">IF(OR(Q110*V110*AE110*AL110*IF(ISNUMBER(AO110),AO110,1)&gt;=1,Q110*V110*AE110*AL110*IF(ISNUMBER(AO110),AO110,1)=0),"",Q110*V110*AE110*AL110*IF(ISNUMBER(AO110),AO110,1))</f>
        <v/>
      </c>
      <c r="AR110" s="16" t="str">
        <f ca="1">'Additional Shading 424'!$AP110</f>
        <v/>
      </c>
      <c r="AS110" s="16" t="str">
        <f ca="1">'Additional Shading 424'!$AQ110</f>
        <v/>
      </c>
      <c r="AZ110" s="15" t="e">
        <f ca="1">D110</f>
        <v>#REF!</v>
      </c>
      <c r="BA110" s="15" t="e">
        <f ca="1">C110</f>
        <v>#REF!</v>
      </c>
      <c r="BB110" s="14">
        <f>IF(AND(I110=0,J110=0),1,I110/J110)</f>
        <v>1</v>
      </c>
      <c r="BC110" s="14" t="e">
        <f ca="1">INT(MOD(BA110,360)/90)*90</f>
        <v>#REF!</v>
      </c>
      <c r="BD110" s="14" t="e">
        <f ca="1">IF(BC110=0,$BC$13+(1-$BC$13)/(1+$BB110^2)^$BD$13,IF(BC110=180,$BC$11+(1-$BC$11)/(1+$BB110^2)^$BD$11,$BC$12+(1-$BC$12)/(1+$BB110^2)^$BD$12))</f>
        <v>#REF!</v>
      </c>
      <c r="BE110" s="14" t="e">
        <f ca="1">IF(BC110=270,$BC$13+(1-$BC$13)/(1+$BB110^2)^$BD$13,IF(BC110=90,$BC$11+(1-$BC$11)/(1+$BB110^2)^$BD$11,$BC$12+(1-$BC$12)/(1+$BB110^2)^$BD$12))</f>
        <v>#REF!</v>
      </c>
      <c r="BF110" s="14" t="e">
        <f ca="1">BD110+1/2*(BE110-BD110)*(1-COS(2*($BA110-$BC110)*$BD$8))</f>
        <v>#REF!</v>
      </c>
      <c r="BG110" s="14" t="e">
        <f ca="1">IF(BC110=0,$BC$19*EXP($BD$19*$BB110)+1-$BC$19,IF(BC110=180,$BC$17+(1-$BC$17)/(1+$BB110^2)^$BD$17,$BC$18*EXP($BD$18*$BB110)+1-$BC$18))</f>
        <v>#REF!</v>
      </c>
      <c r="BH110" s="14" t="e">
        <f ca="1">IF(BC110=270,$BC$19*EXP($BD$19*$BB110)+1-$BC$19,IF(BC110=90,$BC$17+(1-$BC$17)/(1+$BB110^2)^$BD$17,$BC$18*EXP($BD$18*$BB110)+1-$BC$18))</f>
        <v>#REF!</v>
      </c>
      <c r="BI110" s="14" t="e">
        <f ca="1">BG110+1/2*(BH110-BG110)*(1-COS(2*($BA110-$BC110)*$BD$8))</f>
        <v>#REF!</v>
      </c>
      <c r="BJ110" s="14" t="e">
        <f ca="1">IF(OR(ISNUMBER(I110),ISNUMBER(J110)),MAX(BF110+1/2*(BI110-BF110)*(1-COS(2*$AZ110*$BD$8)),IF(SIN(RADIANS(D110))&lt;&gt;0,1-$I110/$G110/ABS(SIN(RADIANS(D110))),0)),IF(ISNUMBER(A110),1,#N/A))</f>
        <v>#N/A</v>
      </c>
      <c r="BK110" s="14"/>
      <c r="BL110" s="14" t="e">
        <f ca="1">S110/(0.5*F110+T110)</f>
        <v>#REF!</v>
      </c>
      <c r="BM110" s="14" t="e">
        <f ca="1">INT(MOD(BA110,360)/90)*90</f>
        <v>#REF!</v>
      </c>
      <c r="BN110" s="14" t="e">
        <f ca="1">IF(BM110=0,$BM$13*EXP($BN$13*$BL110)+1-$BM$13,IF(BM110=180,$BM$11*EXP($BN$11*$BL110)+1-$BM$11,$BM$12*EXP($BN$12*$BL110)+1-$BM$12))</f>
        <v>#REF!</v>
      </c>
      <c r="BO110" s="14" t="e">
        <f ca="1">IF(BM110=270,$BM$13*EXP($BN$13*$BL110)+1-$BM$13,IF(BM110=90,$BM$11*EXP($BN$11*$BL110)+1-$BM$11,$BM$12*EXP($BN$12*$BL110)+1-$BM$12))</f>
        <v>#REF!</v>
      </c>
      <c r="BP110" s="14" t="e">
        <f ca="1">BN110+1/2*(BO110-BN110)*(1-COS(2*($C110-$BM110)*$BN$8))</f>
        <v>#REF!</v>
      </c>
      <c r="BQ110" s="14" t="e">
        <f ca="1">IF(BM110=0,$BM$19*EXP($BN$19*$BL110)+1-$BM$19,IF(BM110=180,$BM$17*EXP($BN$17*$BL110)+1-$BM$17,$BM$18*EXP($BN$18*$BL110)+1-$BM$18))</f>
        <v>#REF!</v>
      </c>
      <c r="BR110" s="14" t="e">
        <f ca="1">IF(BM110=270,$BM$19*EXP($BN$19*$BL110)+1-$BM$19,IF(BM110=90,$BM$17*EXP($BN$17*$BL110)+1-$BM$17,$BM$18*EXP($BN$18*$BL110)+1-$BM$18))</f>
        <v>#REF!</v>
      </c>
      <c r="BS110" s="14" t="e">
        <f ca="1">BQ110+1/2*(BR110-BQ110)*(1-COS(2*($C110-$BM110)*$BN$8))</f>
        <v>#REF!</v>
      </c>
      <c r="BT110" s="14" t="e">
        <f ca="1">BP110+1/2*(BS110-BP110)*(1-COS(2*$AZ110*$BN$8))</f>
        <v>#REF!</v>
      </c>
      <c r="BU110" s="14"/>
      <c r="BV110" s="14" t="e">
        <f ca="1">X110/(0.5*G110+Y110)</f>
        <v>#REF!</v>
      </c>
      <c r="BW110" s="14" t="e">
        <f ca="1">INT(MOD(BA110,360)/90)*90</f>
        <v>#REF!</v>
      </c>
      <c r="BX110" s="14" t="e">
        <f ca="1">IF(BW110=0,$BW$13*EXP($BX$13*$BV110)+1-$BW$13,IF(BW110=180,$BW$11*EXP($BX$11*$BV110)+1-$BW$11,$BW$12*EXP($BX$12*$BV110)+1-$BW$12))</f>
        <v>#REF!</v>
      </c>
      <c r="BY110" s="14" t="e">
        <f ca="1">IF(BW110=270,$BW$13*EXP($BX$13*$BV110)+1-$BW$13,IF(BW110=90,$BW$11*EXP($BX$11*$BV110)+1-$BW$11,$BW$12*EXP($BX$12*$BV110)+1-$BW$12))</f>
        <v>#REF!</v>
      </c>
      <c r="BZ110" s="14" t="e">
        <f ca="1">BX110+1/2*(BY110-BX110)*(1-COS(2*($BA110-$BW110)*$BX$8))</f>
        <v>#REF!</v>
      </c>
      <c r="CA110" s="14" t="e">
        <f ca="1">MIN(1,IF(BW110=0,$BW$19*EXP($BX$19*$BV110)+1-$BW$19,IF(BW110=180,$BW$17*EXP($BX$17*$BV110)+1-$BW$17,$BW$18*EXP($BX$18*$BV110)+1-$BW$18)))</f>
        <v>#REF!</v>
      </c>
      <c r="CB110" s="14" t="e">
        <f ca="1">IF(BW110=270,$BW$19*EXP($BX$19*$BV110)+1-$BW$19,IF(BW110=90,$BW$17*EXP($BX$17*$BV110)+1-$BW$17,$BW$18*EXP($BX$18*$BV110)+1-$BW$18))</f>
        <v>#REF!</v>
      </c>
      <c r="CC110" s="14" t="e">
        <f ca="1">CA110+1/2*(CB110-CA110)*(1-COS(2*($BA110-$BW110)*$BX$8))</f>
        <v>#REF!</v>
      </c>
      <c r="CD110" s="14" t="e">
        <f ca="1">BZ110+1/2*(CC110-BZ110)*(1-COS(2*$AZ110*$BX$8))</f>
        <v>#REF!</v>
      </c>
      <c r="CI110" s="15" t="e">
        <f ca="1">D110</f>
        <v>#REF!</v>
      </c>
      <c r="CJ110" s="15" t="e">
        <f ca="1">C110</f>
        <v>#REF!</v>
      </c>
      <c r="CK110" s="14">
        <f>IF(AND(I110=0,J110=0),1,I110/J110)</f>
        <v>1</v>
      </c>
      <c r="CL110" s="14" t="e">
        <f ca="1">INT(MOD(CJ110,360)/90)*90</f>
        <v>#REF!</v>
      </c>
      <c r="CM110" s="14" t="e">
        <f ca="1">IF(CL110=0,$CL$13*EXP($CM$13*$CK110)+1-$CL$13,IF(CL110=180,$CL$11*EXP($CM$11*$CK110)+1-$CL$11,$CL$12*EXP($CM$12*$CK110)+1-$CL$12))</f>
        <v>#REF!</v>
      </c>
      <c r="CN110" s="14" t="e">
        <f ca="1">IF(CL110=270,$CL$13*EXP($CM$13*$CK110)+1-$CL$13,IF(CL110=90,$CL$11*EXP($CM$11*$CK110)+1-$CL$11,$CL$12*EXP($CM$12*$CK110)+1-$CL$12))</f>
        <v>#REF!</v>
      </c>
      <c r="CO110" s="14" t="e">
        <f ca="1">CM110+1/2*(CN110-CM110)*(1-COS(2*($CJ110-$CL110)*$CM$8))</f>
        <v>#REF!</v>
      </c>
      <c r="CP110" s="14" t="e">
        <f ca="1">IF(CL110=0,$CL$19*EXP($CM$19*$CK110)+1-$CL$19,IF(CL110=180,$CL$17*EXP($CM$17*$CK110)+1-$CL$17,$CL$18*EXP($CM$18*$CK110)+1-$CL$18))</f>
        <v>#REF!</v>
      </c>
      <c r="CQ110" s="14" t="e">
        <f ca="1">IF(CL110=270,$CL$19*EXP($CM$19*$CK110)+1-$CL$19,IF(CL110=90,$CL$17*EXP($CM$17*$CK110)+1-$CL$17,$CL$18*EXP($CM$18*$CK110)+1-$CL$18))</f>
        <v>#REF!</v>
      </c>
      <c r="CR110" s="14" t="e">
        <f ca="1">CP110+1/2*(CQ110-CP110)*(1-COS(2*($CJ110-$CL110)*$CM$8))</f>
        <v>#REF!</v>
      </c>
      <c r="CS110" s="14" t="e">
        <f ca="1">IF(OR(ISNUMBER(I110),ISNUMBER(J110)),MAX(CO110+1/2*(CR110-CO110)*(1-COS(2*$CI110*$CM$8)),IF(SIN(RADIANS(D110))&lt;&gt;0,1-$I110/$G110/ABS(SIN(RADIANS(D110))),0)),IF(ISNUMBER(A110),1,#N/A))</f>
        <v>#N/A</v>
      </c>
      <c r="CT110" s="14"/>
      <c r="CU110" s="14" t="e">
        <f ca="1">S110/(0.5*F110+T110)</f>
        <v>#REF!</v>
      </c>
      <c r="CV110" s="14" t="e">
        <f ca="1">INT(MOD(BA110,360)/90)*90</f>
        <v>#REF!</v>
      </c>
      <c r="CW110" s="14" t="e">
        <f ca="1">IF(CV110=0,$CV$13*EXP($CW$13*$CU110)+1-$CV$13,IF(CV110=180,$CV$11*EXP($CW$11*$CU110)+1-$CV$11,$CV$12*EXP($CW$12*$CU110)+1-$CV$12))</f>
        <v>#REF!</v>
      </c>
      <c r="CX110" s="14" t="e">
        <f ca="1">IF(CV110=270,$CV$13*EXP($CW$13*$CU110)+1-$CV$13,IF(CV110=90,$CV$11*EXP($CW$11*$CU110)+1-$CV$11,$CV$12*EXP($CW$12*$CU110)+1-$CV$12))</f>
        <v>#REF!</v>
      </c>
      <c r="CY110" s="14" t="e">
        <f ca="1">CW110+1/2*(CX110-CW110)*(1-COS(2*($CJ110-$CV110)*$CW$8))</f>
        <v>#REF!</v>
      </c>
      <c r="CZ110" s="14" t="e">
        <f ca="1">IF(CV110=0,$CV$19*EXP($CW$19*$CU110)+1-$CV$19,IF(CV110=180,$CV$17*EXP($CW$17*$CU110)+1-$CV$17,$CV$18*EXP($CW$18*$CU110)+1-$CV$18))</f>
        <v>#REF!</v>
      </c>
      <c r="DA110" s="14" t="e">
        <f ca="1">IF(CV110=270,$CV$19*EXP($CW$19*$CU110)+1-$CV$19,IF(CV110=90,$CV$17*EXP($CW$17*$CU110)+1-$CV$17,$CV$18*EXP($CW$18*$CU110)+1-$CV$18))</f>
        <v>#REF!</v>
      </c>
      <c r="DB110" s="14" t="e">
        <f ca="1">CZ110+1/2*(DA110-CZ110)*(1-COS(2*($CJ110-$CV110)*$CW$8))</f>
        <v>#REF!</v>
      </c>
      <c r="DC110" s="14" t="e">
        <f ca="1">IF(OR(ISNUMBER(S110),ISNUMBER(T110)),CY110+1/2*(DB110-CY110)*(1-COS(2*CI110*$CW$8)),IF(ISNUMBER(A110),1,#N/A))</f>
        <v>#N/A</v>
      </c>
      <c r="DD110" s="14"/>
      <c r="DE110" s="14" t="e">
        <f ca="1">X110/(0.5*G110+Y110)</f>
        <v>#REF!</v>
      </c>
      <c r="DF110" s="14" t="e">
        <f ca="1">INT(MOD(CJ110,360)/90)*90</f>
        <v>#REF!</v>
      </c>
      <c r="DG110" s="14" t="e">
        <f ca="1">IF(DF110=0,$DF$13*EXP($DG$13*$DE110)+1-$DF$13,IF(DF110=180,$DF$11*EXP($DG$11*$DE110)+1-$DF$11,$DF$12*EXP($DG$12*$DE110)+1-$DF$12))</f>
        <v>#REF!</v>
      </c>
      <c r="DH110" s="14" t="e">
        <f ca="1">IF(DF110=270,$DF$13*EXP($DG$13*$DE110)+1-$DF$13,IF(DF110=90,$DF$11*EXP($DG$11*$DE110)+1-$DF$11,$DF$12*EXP($DG$12*$DE110)+1-$DF$12))</f>
        <v>#REF!</v>
      </c>
      <c r="DI110" s="14" t="e">
        <f ca="1">DG110+1/2*(DH110-DG110)*(1-COS(2*($CJ110-$DF110)*$DG$8))</f>
        <v>#REF!</v>
      </c>
      <c r="DJ110" s="14" t="e">
        <f ca="1">MIN(1,IF(DF110=0,$DF$19+(1-$DF$19)/(1+$DE110^2)^$DG$19,IF(DF110=180,$DF$17+(1-$DF$17)/(1+$DE110^2)^$DG$17,$DF$18+(1-$DF$18)/(1+$DE110^2)^$DG$18)))</f>
        <v>#REF!</v>
      </c>
      <c r="DK110" s="14" t="e">
        <f ca="1">IF(DF110=270,$DF$19+(1-$DF$19)/(1+$DE110^2)^$DG$19,IF(DF110=90,$DF$17+(1-$DF$17)/(1+$DE110^2)^$DG$17,$DF$18+(1-$DF$18)/(1+$DE110^2)^$DG$18))</f>
        <v>#REF!</v>
      </c>
      <c r="DL110" s="14" t="e">
        <f ca="1">DJ110+1/2*(DK110-DJ110)*(1-COS(2*($CJ110-$DF110)*$DG$8))</f>
        <v>#REF!</v>
      </c>
      <c r="DM110" s="14" t="e">
        <f ca="1">IF(OR(ISNUMBER(X110),ISNUMBER(Y110)),DI110+1/2*(DL110-DI110)*(1-COS(2*$CI110*$DG$8)),IF(ISNUMBER(A110),1,#N/A))</f>
        <v>#N/A</v>
      </c>
    </row>
    <row r="111" spans="1:117" s="1" customFormat="1">
      <c r="A111" s="33" t="e">
        <f ca="1">INDIRECT("Shading!"&amp;$DZ$24&amp;$EA$24+ROW(A111)-23)</f>
        <v>#REF!</v>
      </c>
      <c r="B111" s="34" t="e">
        <f ca="1">INDIRECT("Shading!"&amp;$DZ$25&amp;$EA$25+ROW(B111)-23)</f>
        <v>#REF!</v>
      </c>
      <c r="C111" s="33" t="e">
        <f ca="1">INDIRECT("Shading!"&amp;$DZ$26&amp;$EA$26+ROW(C111)-23)</f>
        <v>#REF!</v>
      </c>
      <c r="D111" s="33" t="e">
        <f ca="1">INDIRECT("Shading!"&amp;$DZ$27&amp;$EA$27+ROW(D111)-23)</f>
        <v>#REF!</v>
      </c>
      <c r="E111" s="32" t="e">
        <f ca="1">INDIRECT("Shading!"&amp;$DZ$28&amp;$EA$28+ROW(E111)-23)</f>
        <v>#REF!</v>
      </c>
      <c r="F111" s="31" t="e">
        <f ca="1">INDIRECT("Shading!"&amp;$DZ$29&amp;$EA$29+ROW(F111)-23)</f>
        <v>#REF!</v>
      </c>
      <c r="G111" s="31" t="e">
        <f ca="1">INDIRECT("Shading!"&amp;$DZ$30&amp;$EA$30+ROW(G111)-23)</f>
        <v>#REF!</v>
      </c>
      <c r="H111" s="30" t="e">
        <f ca="1">INDIRECT("Shading!"&amp;$DZ$31&amp;$EA$31+ROW(H111)-23)</f>
        <v>#REF!</v>
      </c>
      <c r="I111" s="23"/>
      <c r="J111" s="23"/>
      <c r="K111" s="24"/>
      <c r="L111" s="19"/>
      <c r="M111" s="19"/>
      <c r="N111" s="25">
        <f ca="1">IF(AND(ISNUMBER(I111),ISNUMBER(J111),ISNUMBER(K111),ISNUMBER(L111),ISNUMBER(INDIRECT("Shading!"&amp;$DZ$33&amp;$EA$33+ROW(N111)-23))),INDIRECT("Shading!"&amp;$DZ$33&amp;$EA$33+ROW(N111)-23),1)</f>
        <v>1</v>
      </c>
      <c r="O111" s="25">
        <f ca="1">IF(AND(ISNUMBER(I111),ISNUMBER(J111),ISNUMBER(K111),ISNUMBER(L111),ISNUMBER(INDIRECT("Shading!"&amp;$DZ$34&amp;$EA$34+ROW(N111)-23))),INDIRECT("Shading!"&amp;$DZ$34&amp;$EA$34+ROW(O111)-23),1)</f>
        <v>1</v>
      </c>
      <c r="P111" s="18">
        <f ca="1">IF(AND(ISNUMBER(I111),ISNUMBER(J111),ISNUMBER(K111),ISNUMBER(L111),ISNUMBER(N111)),1-(N111-BJ111)*(K111/IF(OR(E111="East",E111="West"),45,90)*(1-L111)/N111),1)</f>
        <v>1</v>
      </c>
      <c r="Q111" s="17">
        <f ca="1">IF(AND(ISNUMBER(I111),ISNUMBER(J111),ISNUMBER(K111),ISNUMBER(M111),ISNUMBER(O111)),1-(O111-CS111)*(K111/IF(OR(E111="East",E111="West"),45,90)*(1-M111)/O111),1)</f>
        <v>1</v>
      </c>
      <c r="R111" s="32" t="str">
        <f ca="1">IF(OR(P111&gt;1,Q111&gt;1),"Horizon shading ","")</f>
        <v/>
      </c>
      <c r="S111" s="29"/>
      <c r="T111" s="28"/>
      <c r="U111" s="39">
        <f>IF(AND(ISNUMBER(S111),ISNUMBER(T111)),1-0.5*(1-BT111),1)</f>
        <v>1</v>
      </c>
      <c r="V111" s="38">
        <f>IF(AND(ISNUMBER(S111),ISNUMBER(T111)),1-0.5*(1-DC111),1)</f>
        <v>1</v>
      </c>
      <c r="W111" s="215" t="str">
        <f>IF(OR(U111&gt;1,V111&gt;1),"Reveal shading ","")</f>
        <v/>
      </c>
      <c r="X111" s="23"/>
      <c r="Y111" s="23"/>
      <c r="Z111" s="19"/>
      <c r="AA111" s="19"/>
      <c r="AB111" s="25">
        <f ca="1">IF(AND(ISNUMBER(X111),ISNUMBER(Y111),ISNUMBER(Z111),ISNUMBER(INDIRECT("Shading!"&amp;$DZ$35&amp;$EA$35+ROW(N111)-23))),INDIRECT("Shading!"&amp;$DZ$35&amp;$EA$35+ROW(N111)-23),1)</f>
        <v>1</v>
      </c>
      <c r="AC111" s="25">
        <f ca="1">IF(AND(ISNUMBER(X111),ISNUMBER(Y111),ISNUMBER(AA111),ISNUMBER(INDIRECT("Shading!"&amp;$DZ$36&amp;$EA$36+ROW(N111)-23))),INDIRECT("Shading!"&amp;$DZ$36&amp;$EA$36+ROW(O111)-23),1)</f>
        <v>1</v>
      </c>
      <c r="AD111" s="18">
        <f ca="1">IF(AND(ISNUMBER(X111),ISNUMBER(Y111),ISNUMBER(Z111),ISNUMBER(AB111)),1-(AB111-CD111)/AB111*(1-Z111),1)</f>
        <v>1</v>
      </c>
      <c r="AE111" s="17">
        <f ca="1">IF(AND(ISNUMBER(X111),ISNUMBER(Y111),ISNUMBER(AA111),ISNUMBER(AC111)),1-(AC111-DM111)/AC111*(1-AA111),1)</f>
        <v>1</v>
      </c>
      <c r="AF111" s="215" t="str">
        <f ca="1">IF(OR(AD111&gt;1,AE111&gt;1),"Overhang shading ","")</f>
        <v/>
      </c>
      <c r="AG111" s="24"/>
      <c r="AH111" s="24"/>
      <c r="AI111" s="23"/>
      <c r="AJ111" s="37">
        <f>IF(AND(ISNUMBER($AI$19),ISNUMBER(AG111)),$F111*$AI$19/1000*$AG111,0)</f>
        <v>0</v>
      </c>
      <c r="AK111" s="36">
        <f>IF(AND(ISNUMBER($AI$19),ISNUMBER(AH111)),IF(ISNUMBER($AI111),$AI111,$G111)*$AI$19/1000*$AH111,0)</f>
        <v>0</v>
      </c>
      <c r="AL111" s="35">
        <f>IF(OR(AJ111&gt;0,AK111&gt;0),1-(AJ111+AK111)/H111*$AI$18,1)</f>
        <v>1</v>
      </c>
      <c r="AM111" s="215" t="str">
        <f>IF(AL111&gt;1,"Glazing bars/juliet balcony shading ","")</f>
        <v/>
      </c>
      <c r="AN111" s="19"/>
      <c r="AO111" s="19"/>
      <c r="AP111" s="18" t="str">
        <f ca="1">IF(OR(P111*U111*AD111*AL111*IF(ISNUMBER(AN111),AN111,1)&gt;=1,P111*U111*AD111*AL111*IF(ISNUMBER(AN111),AN111,1)=0),"",P111*U111*AD111*AL111*IF(ISNUMBER(AN111),AN111,1))</f>
        <v/>
      </c>
      <c r="AQ111" s="17" t="str">
        <f ca="1">IF(OR(Q111*V111*AE111*AL111*IF(ISNUMBER(AO111),AO111,1)&gt;=1,Q111*V111*AE111*AL111*IF(ISNUMBER(AO111),AO111,1)=0),"",Q111*V111*AE111*AL111*IF(ISNUMBER(AO111),AO111,1))</f>
        <v/>
      </c>
      <c r="AR111" s="16" t="str">
        <f ca="1">'Additional Shading 424'!$AP111</f>
        <v/>
      </c>
      <c r="AS111" s="16" t="str">
        <f ca="1">'Additional Shading 424'!$AQ111</f>
        <v/>
      </c>
      <c r="AZ111" s="15" t="e">
        <f ca="1">D111</f>
        <v>#REF!</v>
      </c>
      <c r="BA111" s="15" t="e">
        <f ca="1">C111</f>
        <v>#REF!</v>
      </c>
      <c r="BB111" s="14">
        <f>IF(AND(I111=0,J111=0),1,I111/J111)</f>
        <v>1</v>
      </c>
      <c r="BC111" s="14" t="e">
        <f ca="1">INT(MOD(BA111,360)/90)*90</f>
        <v>#REF!</v>
      </c>
      <c r="BD111" s="14" t="e">
        <f ca="1">IF(BC111=0,$BC$13+(1-$BC$13)/(1+$BB111^2)^$BD$13,IF(BC111=180,$BC$11+(1-$BC$11)/(1+$BB111^2)^$BD$11,$BC$12+(1-$BC$12)/(1+$BB111^2)^$BD$12))</f>
        <v>#REF!</v>
      </c>
      <c r="BE111" s="14" t="e">
        <f ca="1">IF(BC111=270,$BC$13+(1-$BC$13)/(1+$BB111^2)^$BD$13,IF(BC111=90,$BC$11+(1-$BC$11)/(1+$BB111^2)^$BD$11,$BC$12+(1-$BC$12)/(1+$BB111^2)^$BD$12))</f>
        <v>#REF!</v>
      </c>
      <c r="BF111" s="14" t="e">
        <f ca="1">BD111+1/2*(BE111-BD111)*(1-COS(2*($BA111-$BC111)*$BD$8))</f>
        <v>#REF!</v>
      </c>
      <c r="BG111" s="14" t="e">
        <f ca="1">IF(BC111=0,$BC$19*EXP($BD$19*$BB111)+1-$BC$19,IF(BC111=180,$BC$17+(1-$BC$17)/(1+$BB111^2)^$BD$17,$BC$18*EXP($BD$18*$BB111)+1-$BC$18))</f>
        <v>#REF!</v>
      </c>
      <c r="BH111" s="14" t="e">
        <f ca="1">IF(BC111=270,$BC$19*EXP($BD$19*$BB111)+1-$BC$19,IF(BC111=90,$BC$17+(1-$BC$17)/(1+$BB111^2)^$BD$17,$BC$18*EXP($BD$18*$BB111)+1-$BC$18))</f>
        <v>#REF!</v>
      </c>
      <c r="BI111" s="14" t="e">
        <f ca="1">BG111+1/2*(BH111-BG111)*(1-COS(2*($BA111-$BC111)*$BD$8))</f>
        <v>#REF!</v>
      </c>
      <c r="BJ111" s="14" t="e">
        <f ca="1">IF(OR(ISNUMBER(I111),ISNUMBER(J111)),MAX(BF111+1/2*(BI111-BF111)*(1-COS(2*$AZ111*$BD$8)),IF(SIN(RADIANS(D111))&lt;&gt;0,1-$I111/$G111/ABS(SIN(RADIANS(D111))),0)),IF(ISNUMBER(A111),1,#N/A))</f>
        <v>#N/A</v>
      </c>
      <c r="BK111" s="14"/>
      <c r="BL111" s="14" t="e">
        <f ca="1">S111/(0.5*F111+T111)</f>
        <v>#REF!</v>
      </c>
      <c r="BM111" s="14" t="e">
        <f ca="1">INT(MOD(BA111,360)/90)*90</f>
        <v>#REF!</v>
      </c>
      <c r="BN111" s="14" t="e">
        <f ca="1">IF(BM111=0,$BM$13*EXP($BN$13*$BL111)+1-$BM$13,IF(BM111=180,$BM$11*EXP($BN$11*$BL111)+1-$BM$11,$BM$12*EXP($BN$12*$BL111)+1-$BM$12))</f>
        <v>#REF!</v>
      </c>
      <c r="BO111" s="14" t="e">
        <f ca="1">IF(BM111=270,$BM$13*EXP($BN$13*$BL111)+1-$BM$13,IF(BM111=90,$BM$11*EXP($BN$11*$BL111)+1-$BM$11,$BM$12*EXP($BN$12*$BL111)+1-$BM$12))</f>
        <v>#REF!</v>
      </c>
      <c r="BP111" s="14" t="e">
        <f ca="1">BN111+1/2*(BO111-BN111)*(1-COS(2*($C111-$BM111)*$BN$8))</f>
        <v>#REF!</v>
      </c>
      <c r="BQ111" s="14" t="e">
        <f ca="1">IF(BM111=0,$BM$19*EXP($BN$19*$BL111)+1-$BM$19,IF(BM111=180,$BM$17*EXP($BN$17*$BL111)+1-$BM$17,$BM$18*EXP($BN$18*$BL111)+1-$BM$18))</f>
        <v>#REF!</v>
      </c>
      <c r="BR111" s="14" t="e">
        <f ca="1">IF(BM111=270,$BM$19*EXP($BN$19*$BL111)+1-$BM$19,IF(BM111=90,$BM$17*EXP($BN$17*$BL111)+1-$BM$17,$BM$18*EXP($BN$18*$BL111)+1-$BM$18))</f>
        <v>#REF!</v>
      </c>
      <c r="BS111" s="14" t="e">
        <f ca="1">BQ111+1/2*(BR111-BQ111)*(1-COS(2*($C111-$BM111)*$BN$8))</f>
        <v>#REF!</v>
      </c>
      <c r="BT111" s="14" t="e">
        <f ca="1">BP111+1/2*(BS111-BP111)*(1-COS(2*$AZ111*$BN$8))</f>
        <v>#REF!</v>
      </c>
      <c r="BU111" s="14"/>
      <c r="BV111" s="14" t="e">
        <f ca="1">X111/(0.5*G111+Y111)</f>
        <v>#REF!</v>
      </c>
      <c r="BW111" s="14" t="e">
        <f ca="1">INT(MOD(BA111,360)/90)*90</f>
        <v>#REF!</v>
      </c>
      <c r="BX111" s="14" t="e">
        <f ca="1">IF(BW111=0,$BW$13*EXP($BX$13*$BV111)+1-$BW$13,IF(BW111=180,$BW$11*EXP($BX$11*$BV111)+1-$BW$11,$BW$12*EXP($BX$12*$BV111)+1-$BW$12))</f>
        <v>#REF!</v>
      </c>
      <c r="BY111" s="14" t="e">
        <f ca="1">IF(BW111=270,$BW$13*EXP($BX$13*$BV111)+1-$BW$13,IF(BW111=90,$BW$11*EXP($BX$11*$BV111)+1-$BW$11,$BW$12*EXP($BX$12*$BV111)+1-$BW$12))</f>
        <v>#REF!</v>
      </c>
      <c r="BZ111" s="14" t="e">
        <f ca="1">BX111+1/2*(BY111-BX111)*(1-COS(2*($BA111-$BW111)*$BX$8))</f>
        <v>#REF!</v>
      </c>
      <c r="CA111" s="14" t="e">
        <f ca="1">MIN(1,IF(BW111=0,$BW$19*EXP($BX$19*$BV111)+1-$BW$19,IF(BW111=180,$BW$17*EXP($BX$17*$BV111)+1-$BW$17,$BW$18*EXP($BX$18*$BV111)+1-$BW$18)))</f>
        <v>#REF!</v>
      </c>
      <c r="CB111" s="14" t="e">
        <f ca="1">IF(BW111=270,$BW$19*EXP($BX$19*$BV111)+1-$BW$19,IF(BW111=90,$BW$17*EXP($BX$17*$BV111)+1-$BW$17,$BW$18*EXP($BX$18*$BV111)+1-$BW$18))</f>
        <v>#REF!</v>
      </c>
      <c r="CC111" s="14" t="e">
        <f ca="1">CA111+1/2*(CB111-CA111)*(1-COS(2*($BA111-$BW111)*$BX$8))</f>
        <v>#REF!</v>
      </c>
      <c r="CD111" s="14" t="e">
        <f ca="1">BZ111+1/2*(CC111-BZ111)*(1-COS(2*$AZ111*$BX$8))</f>
        <v>#REF!</v>
      </c>
      <c r="CI111" s="15" t="e">
        <f ca="1">D111</f>
        <v>#REF!</v>
      </c>
      <c r="CJ111" s="15" t="e">
        <f ca="1">C111</f>
        <v>#REF!</v>
      </c>
      <c r="CK111" s="14">
        <f>IF(AND(I111=0,J111=0),1,I111/J111)</f>
        <v>1</v>
      </c>
      <c r="CL111" s="14" t="e">
        <f ca="1">INT(MOD(CJ111,360)/90)*90</f>
        <v>#REF!</v>
      </c>
      <c r="CM111" s="14" t="e">
        <f ca="1">IF(CL111=0,$CL$13*EXP($CM$13*$CK111)+1-$CL$13,IF(CL111=180,$CL$11*EXP($CM$11*$CK111)+1-$CL$11,$CL$12*EXP($CM$12*$CK111)+1-$CL$12))</f>
        <v>#REF!</v>
      </c>
      <c r="CN111" s="14" t="e">
        <f ca="1">IF(CL111=270,$CL$13*EXP($CM$13*$CK111)+1-$CL$13,IF(CL111=90,$CL$11*EXP($CM$11*$CK111)+1-$CL$11,$CL$12*EXP($CM$12*$CK111)+1-$CL$12))</f>
        <v>#REF!</v>
      </c>
      <c r="CO111" s="14" t="e">
        <f ca="1">CM111+1/2*(CN111-CM111)*(1-COS(2*($CJ111-$CL111)*$CM$8))</f>
        <v>#REF!</v>
      </c>
      <c r="CP111" s="14" t="e">
        <f ca="1">IF(CL111=0,$CL$19*EXP($CM$19*$CK111)+1-$CL$19,IF(CL111=180,$CL$17*EXP($CM$17*$CK111)+1-$CL$17,$CL$18*EXP($CM$18*$CK111)+1-$CL$18))</f>
        <v>#REF!</v>
      </c>
      <c r="CQ111" s="14" t="e">
        <f ca="1">IF(CL111=270,$CL$19*EXP($CM$19*$CK111)+1-$CL$19,IF(CL111=90,$CL$17*EXP($CM$17*$CK111)+1-$CL$17,$CL$18*EXP($CM$18*$CK111)+1-$CL$18))</f>
        <v>#REF!</v>
      </c>
      <c r="CR111" s="14" t="e">
        <f ca="1">CP111+1/2*(CQ111-CP111)*(1-COS(2*($CJ111-$CL111)*$CM$8))</f>
        <v>#REF!</v>
      </c>
      <c r="CS111" s="14" t="e">
        <f ca="1">IF(OR(ISNUMBER(I111),ISNUMBER(J111)),MAX(CO111+1/2*(CR111-CO111)*(1-COS(2*$CI111*$CM$8)),IF(SIN(RADIANS(D111))&lt;&gt;0,1-$I111/$G111/ABS(SIN(RADIANS(D111))),0)),IF(ISNUMBER(A111),1,#N/A))</f>
        <v>#N/A</v>
      </c>
      <c r="CT111" s="14"/>
      <c r="CU111" s="14" t="e">
        <f ca="1">S111/(0.5*F111+T111)</f>
        <v>#REF!</v>
      </c>
      <c r="CV111" s="14" t="e">
        <f ca="1">INT(MOD(BA111,360)/90)*90</f>
        <v>#REF!</v>
      </c>
      <c r="CW111" s="14" t="e">
        <f ca="1">IF(CV111=0,$CV$13*EXP($CW$13*$CU111)+1-$CV$13,IF(CV111=180,$CV$11*EXP($CW$11*$CU111)+1-$CV$11,$CV$12*EXP($CW$12*$CU111)+1-$CV$12))</f>
        <v>#REF!</v>
      </c>
      <c r="CX111" s="14" t="e">
        <f ca="1">IF(CV111=270,$CV$13*EXP($CW$13*$CU111)+1-$CV$13,IF(CV111=90,$CV$11*EXP($CW$11*$CU111)+1-$CV$11,$CV$12*EXP($CW$12*$CU111)+1-$CV$12))</f>
        <v>#REF!</v>
      </c>
      <c r="CY111" s="14" t="e">
        <f ca="1">CW111+1/2*(CX111-CW111)*(1-COS(2*($CJ111-$CV111)*$CW$8))</f>
        <v>#REF!</v>
      </c>
      <c r="CZ111" s="14" t="e">
        <f ca="1">IF(CV111=0,$CV$19*EXP($CW$19*$CU111)+1-$CV$19,IF(CV111=180,$CV$17*EXP($CW$17*$CU111)+1-$CV$17,$CV$18*EXP($CW$18*$CU111)+1-$CV$18))</f>
        <v>#REF!</v>
      </c>
      <c r="DA111" s="14" t="e">
        <f ca="1">IF(CV111=270,$CV$19*EXP($CW$19*$CU111)+1-$CV$19,IF(CV111=90,$CV$17*EXP($CW$17*$CU111)+1-$CV$17,$CV$18*EXP($CW$18*$CU111)+1-$CV$18))</f>
        <v>#REF!</v>
      </c>
      <c r="DB111" s="14" t="e">
        <f ca="1">CZ111+1/2*(DA111-CZ111)*(1-COS(2*($CJ111-$CV111)*$CW$8))</f>
        <v>#REF!</v>
      </c>
      <c r="DC111" s="14" t="e">
        <f ca="1">IF(OR(ISNUMBER(S111),ISNUMBER(T111)),CY111+1/2*(DB111-CY111)*(1-COS(2*CI111*$CW$8)),IF(ISNUMBER(A111),1,#N/A))</f>
        <v>#N/A</v>
      </c>
      <c r="DD111" s="14"/>
      <c r="DE111" s="14" t="e">
        <f ca="1">X111/(0.5*G111+Y111)</f>
        <v>#REF!</v>
      </c>
      <c r="DF111" s="14" t="e">
        <f ca="1">INT(MOD(CJ111,360)/90)*90</f>
        <v>#REF!</v>
      </c>
      <c r="DG111" s="14" t="e">
        <f ca="1">IF(DF111=0,$DF$13*EXP($DG$13*$DE111)+1-$DF$13,IF(DF111=180,$DF$11*EXP($DG$11*$DE111)+1-$DF$11,$DF$12*EXP($DG$12*$DE111)+1-$DF$12))</f>
        <v>#REF!</v>
      </c>
      <c r="DH111" s="14" t="e">
        <f ca="1">IF(DF111=270,$DF$13*EXP($DG$13*$DE111)+1-$DF$13,IF(DF111=90,$DF$11*EXP($DG$11*$DE111)+1-$DF$11,$DF$12*EXP($DG$12*$DE111)+1-$DF$12))</f>
        <v>#REF!</v>
      </c>
      <c r="DI111" s="14" t="e">
        <f ca="1">DG111+1/2*(DH111-DG111)*(1-COS(2*($CJ111-$DF111)*$DG$8))</f>
        <v>#REF!</v>
      </c>
      <c r="DJ111" s="14" t="e">
        <f ca="1">MIN(1,IF(DF111=0,$DF$19+(1-$DF$19)/(1+$DE111^2)^$DG$19,IF(DF111=180,$DF$17+(1-$DF$17)/(1+$DE111^2)^$DG$17,$DF$18+(1-$DF$18)/(1+$DE111^2)^$DG$18)))</f>
        <v>#REF!</v>
      </c>
      <c r="DK111" s="14" t="e">
        <f ca="1">IF(DF111=270,$DF$19+(1-$DF$19)/(1+$DE111^2)^$DG$19,IF(DF111=90,$DF$17+(1-$DF$17)/(1+$DE111^2)^$DG$17,$DF$18+(1-$DF$18)/(1+$DE111^2)^$DG$18))</f>
        <v>#REF!</v>
      </c>
      <c r="DL111" s="14" t="e">
        <f ca="1">DJ111+1/2*(DK111-DJ111)*(1-COS(2*($CJ111-$DF111)*$DG$8))</f>
        <v>#REF!</v>
      </c>
      <c r="DM111" s="14" t="e">
        <f ca="1">IF(OR(ISNUMBER(X111),ISNUMBER(Y111)),DI111+1/2*(DL111-DI111)*(1-COS(2*$CI111*$DG$8)),IF(ISNUMBER(A111),1,#N/A))</f>
        <v>#N/A</v>
      </c>
    </row>
    <row r="112" spans="1:117" s="1" customFormat="1">
      <c r="A112" s="33" t="e">
        <f ca="1">INDIRECT("Shading!"&amp;$DZ$24&amp;$EA$24+ROW(A112)-23)</f>
        <v>#REF!</v>
      </c>
      <c r="B112" s="34" t="e">
        <f ca="1">INDIRECT("Shading!"&amp;$DZ$25&amp;$EA$25+ROW(B112)-23)</f>
        <v>#REF!</v>
      </c>
      <c r="C112" s="33" t="e">
        <f ca="1">INDIRECT("Shading!"&amp;$DZ$26&amp;$EA$26+ROW(C112)-23)</f>
        <v>#REF!</v>
      </c>
      <c r="D112" s="33" t="e">
        <f ca="1">INDIRECT("Shading!"&amp;$DZ$27&amp;$EA$27+ROW(D112)-23)</f>
        <v>#REF!</v>
      </c>
      <c r="E112" s="32" t="e">
        <f ca="1">INDIRECT("Shading!"&amp;$DZ$28&amp;$EA$28+ROW(E112)-23)</f>
        <v>#REF!</v>
      </c>
      <c r="F112" s="31" t="e">
        <f ca="1">INDIRECT("Shading!"&amp;$DZ$29&amp;$EA$29+ROW(F112)-23)</f>
        <v>#REF!</v>
      </c>
      <c r="G112" s="31" t="e">
        <f ca="1">INDIRECT("Shading!"&amp;$DZ$30&amp;$EA$30+ROW(G112)-23)</f>
        <v>#REF!</v>
      </c>
      <c r="H112" s="30" t="e">
        <f ca="1">INDIRECT("Shading!"&amp;$DZ$31&amp;$EA$31+ROW(H112)-23)</f>
        <v>#REF!</v>
      </c>
      <c r="I112" s="23"/>
      <c r="J112" s="23"/>
      <c r="K112" s="24"/>
      <c r="L112" s="19"/>
      <c r="M112" s="19"/>
      <c r="N112" s="25">
        <f ca="1">IF(AND(ISNUMBER(I112),ISNUMBER(J112),ISNUMBER(K112),ISNUMBER(L112),ISNUMBER(INDIRECT("Shading!"&amp;$DZ$33&amp;$EA$33+ROW(N112)-23))),INDIRECT("Shading!"&amp;$DZ$33&amp;$EA$33+ROW(N112)-23),1)</f>
        <v>1</v>
      </c>
      <c r="O112" s="25">
        <f ca="1">IF(AND(ISNUMBER(I112),ISNUMBER(J112),ISNUMBER(K112),ISNUMBER(L112),ISNUMBER(INDIRECT("Shading!"&amp;$DZ$34&amp;$EA$34+ROW(N112)-23))),INDIRECT("Shading!"&amp;$DZ$34&amp;$EA$34+ROW(O112)-23),1)</f>
        <v>1</v>
      </c>
      <c r="P112" s="18">
        <f ca="1">IF(AND(ISNUMBER(I112),ISNUMBER(J112),ISNUMBER(K112),ISNUMBER(L112),ISNUMBER(N112)),1-(N112-BJ112)*(K112/IF(OR(E112="East",E112="West"),45,90)*(1-L112)/N112),1)</f>
        <v>1</v>
      </c>
      <c r="Q112" s="17">
        <f ca="1">IF(AND(ISNUMBER(I112),ISNUMBER(J112),ISNUMBER(K112),ISNUMBER(M112),ISNUMBER(O112)),1-(O112-CS112)*(K112/IF(OR(E112="East",E112="West"),45,90)*(1-M112)/O112),1)</f>
        <v>1</v>
      </c>
      <c r="R112" s="32" t="str">
        <f ca="1">IF(OR(P112&gt;1,Q112&gt;1),"Horizon shading ","")</f>
        <v/>
      </c>
      <c r="S112" s="29"/>
      <c r="T112" s="28"/>
      <c r="U112" s="39">
        <f>IF(AND(ISNUMBER(S112),ISNUMBER(T112)),1-0.5*(1-BT112),1)</f>
        <v>1</v>
      </c>
      <c r="V112" s="38">
        <f>IF(AND(ISNUMBER(S112),ISNUMBER(T112)),1-0.5*(1-DC112),1)</f>
        <v>1</v>
      </c>
      <c r="W112" s="215" t="str">
        <f>IF(OR(U112&gt;1,V112&gt;1),"Reveal shading ","")</f>
        <v/>
      </c>
      <c r="X112" s="23"/>
      <c r="Y112" s="23"/>
      <c r="Z112" s="19"/>
      <c r="AA112" s="19"/>
      <c r="AB112" s="25">
        <f ca="1">IF(AND(ISNUMBER(X112),ISNUMBER(Y112),ISNUMBER(Z112),ISNUMBER(INDIRECT("Shading!"&amp;$DZ$35&amp;$EA$35+ROW(N112)-23))),INDIRECT("Shading!"&amp;$DZ$35&amp;$EA$35+ROW(N112)-23),1)</f>
        <v>1</v>
      </c>
      <c r="AC112" s="25">
        <f ca="1">IF(AND(ISNUMBER(X112),ISNUMBER(Y112),ISNUMBER(AA112),ISNUMBER(INDIRECT("Shading!"&amp;$DZ$36&amp;$EA$36+ROW(N112)-23))),INDIRECT("Shading!"&amp;$DZ$36&amp;$EA$36+ROW(O112)-23),1)</f>
        <v>1</v>
      </c>
      <c r="AD112" s="18">
        <f ca="1">IF(AND(ISNUMBER(X112),ISNUMBER(Y112),ISNUMBER(Z112),ISNUMBER(AB112)),1-(AB112-CD112)/AB112*(1-Z112),1)</f>
        <v>1</v>
      </c>
      <c r="AE112" s="17">
        <f ca="1">IF(AND(ISNUMBER(X112),ISNUMBER(Y112),ISNUMBER(AA112),ISNUMBER(AC112)),1-(AC112-DM112)/AC112*(1-AA112),1)</f>
        <v>1</v>
      </c>
      <c r="AF112" s="215" t="str">
        <f ca="1">IF(OR(AD112&gt;1,AE112&gt;1),"Overhang shading ","")</f>
        <v/>
      </c>
      <c r="AG112" s="24"/>
      <c r="AH112" s="24"/>
      <c r="AI112" s="23"/>
      <c r="AJ112" s="37">
        <f>IF(AND(ISNUMBER($AI$19),ISNUMBER(AG112)),$F112*$AI$19/1000*$AG112,0)</f>
        <v>0</v>
      </c>
      <c r="AK112" s="36">
        <f>IF(AND(ISNUMBER($AI$19),ISNUMBER(AH112)),IF(ISNUMBER($AI112),$AI112,$G112)*$AI$19/1000*$AH112,0)</f>
        <v>0</v>
      </c>
      <c r="AL112" s="35">
        <f>IF(OR(AJ112&gt;0,AK112&gt;0),1-(AJ112+AK112)/H112*$AI$18,1)</f>
        <v>1</v>
      </c>
      <c r="AM112" s="215" t="str">
        <f>IF(AL112&gt;1,"Glazing bars/juliet balcony shading ","")</f>
        <v/>
      </c>
      <c r="AN112" s="19"/>
      <c r="AO112" s="19"/>
      <c r="AP112" s="18" t="str">
        <f ca="1">IF(OR(P112*U112*AD112*AL112*IF(ISNUMBER(AN112),AN112,1)&gt;=1,P112*U112*AD112*AL112*IF(ISNUMBER(AN112),AN112,1)=0),"",P112*U112*AD112*AL112*IF(ISNUMBER(AN112),AN112,1))</f>
        <v/>
      </c>
      <c r="AQ112" s="17" t="str">
        <f ca="1">IF(OR(Q112*V112*AE112*AL112*IF(ISNUMBER(AO112),AO112,1)&gt;=1,Q112*V112*AE112*AL112*IF(ISNUMBER(AO112),AO112,1)=0),"",Q112*V112*AE112*AL112*IF(ISNUMBER(AO112),AO112,1))</f>
        <v/>
      </c>
      <c r="AR112" s="16" t="str">
        <f ca="1">'Additional Shading 424'!$AP112</f>
        <v/>
      </c>
      <c r="AS112" s="16" t="str">
        <f ca="1">'Additional Shading 424'!$AQ112</f>
        <v/>
      </c>
      <c r="AZ112" s="15" t="e">
        <f ca="1">D112</f>
        <v>#REF!</v>
      </c>
      <c r="BA112" s="15" t="e">
        <f ca="1">C112</f>
        <v>#REF!</v>
      </c>
      <c r="BB112" s="14">
        <f>IF(AND(I112=0,J112=0),1,I112/J112)</f>
        <v>1</v>
      </c>
      <c r="BC112" s="14" t="e">
        <f ca="1">INT(MOD(BA112,360)/90)*90</f>
        <v>#REF!</v>
      </c>
      <c r="BD112" s="14" t="e">
        <f ca="1">IF(BC112=0,$BC$13+(1-$BC$13)/(1+$BB112^2)^$BD$13,IF(BC112=180,$BC$11+(1-$BC$11)/(1+$BB112^2)^$BD$11,$BC$12+(1-$BC$12)/(1+$BB112^2)^$BD$12))</f>
        <v>#REF!</v>
      </c>
      <c r="BE112" s="14" t="e">
        <f ca="1">IF(BC112=270,$BC$13+(1-$BC$13)/(1+$BB112^2)^$BD$13,IF(BC112=90,$BC$11+(1-$BC$11)/(1+$BB112^2)^$BD$11,$BC$12+(1-$BC$12)/(1+$BB112^2)^$BD$12))</f>
        <v>#REF!</v>
      </c>
      <c r="BF112" s="14" t="e">
        <f ca="1">BD112+1/2*(BE112-BD112)*(1-COS(2*($BA112-$BC112)*$BD$8))</f>
        <v>#REF!</v>
      </c>
      <c r="BG112" s="14" t="e">
        <f ca="1">IF(BC112=0,$BC$19*EXP($BD$19*$BB112)+1-$BC$19,IF(BC112=180,$BC$17+(1-$BC$17)/(1+$BB112^2)^$BD$17,$BC$18*EXP($BD$18*$BB112)+1-$BC$18))</f>
        <v>#REF!</v>
      </c>
      <c r="BH112" s="14" t="e">
        <f ca="1">IF(BC112=270,$BC$19*EXP($BD$19*$BB112)+1-$BC$19,IF(BC112=90,$BC$17+(1-$BC$17)/(1+$BB112^2)^$BD$17,$BC$18*EXP($BD$18*$BB112)+1-$BC$18))</f>
        <v>#REF!</v>
      </c>
      <c r="BI112" s="14" t="e">
        <f ca="1">BG112+1/2*(BH112-BG112)*(1-COS(2*($BA112-$BC112)*$BD$8))</f>
        <v>#REF!</v>
      </c>
      <c r="BJ112" s="14" t="e">
        <f ca="1">IF(OR(ISNUMBER(I112),ISNUMBER(J112)),MAX(BF112+1/2*(BI112-BF112)*(1-COS(2*$AZ112*$BD$8)),IF(SIN(RADIANS(D112))&lt;&gt;0,1-$I112/$G112/ABS(SIN(RADIANS(D112))),0)),IF(ISNUMBER(A112),1,#N/A))</f>
        <v>#N/A</v>
      </c>
      <c r="BK112" s="14"/>
      <c r="BL112" s="14" t="e">
        <f ca="1">S112/(0.5*F112+T112)</f>
        <v>#REF!</v>
      </c>
      <c r="BM112" s="14" t="e">
        <f ca="1">INT(MOD(BA112,360)/90)*90</f>
        <v>#REF!</v>
      </c>
      <c r="BN112" s="14" t="e">
        <f ca="1">IF(BM112=0,$BM$13*EXP($BN$13*$BL112)+1-$BM$13,IF(BM112=180,$BM$11*EXP($BN$11*$BL112)+1-$BM$11,$BM$12*EXP($BN$12*$BL112)+1-$BM$12))</f>
        <v>#REF!</v>
      </c>
      <c r="BO112" s="14" t="e">
        <f ca="1">IF(BM112=270,$BM$13*EXP($BN$13*$BL112)+1-$BM$13,IF(BM112=90,$BM$11*EXP($BN$11*$BL112)+1-$BM$11,$BM$12*EXP($BN$12*$BL112)+1-$BM$12))</f>
        <v>#REF!</v>
      </c>
      <c r="BP112" s="14" t="e">
        <f ca="1">BN112+1/2*(BO112-BN112)*(1-COS(2*($C112-$BM112)*$BN$8))</f>
        <v>#REF!</v>
      </c>
      <c r="BQ112" s="14" t="e">
        <f ca="1">IF(BM112=0,$BM$19*EXP($BN$19*$BL112)+1-$BM$19,IF(BM112=180,$BM$17*EXP($BN$17*$BL112)+1-$BM$17,$BM$18*EXP($BN$18*$BL112)+1-$BM$18))</f>
        <v>#REF!</v>
      </c>
      <c r="BR112" s="14" t="e">
        <f ca="1">IF(BM112=270,$BM$19*EXP($BN$19*$BL112)+1-$BM$19,IF(BM112=90,$BM$17*EXP($BN$17*$BL112)+1-$BM$17,$BM$18*EXP($BN$18*$BL112)+1-$BM$18))</f>
        <v>#REF!</v>
      </c>
      <c r="BS112" s="14" t="e">
        <f ca="1">BQ112+1/2*(BR112-BQ112)*(1-COS(2*($C112-$BM112)*$BN$8))</f>
        <v>#REF!</v>
      </c>
      <c r="BT112" s="14" t="e">
        <f ca="1">BP112+1/2*(BS112-BP112)*(1-COS(2*$AZ112*$BN$8))</f>
        <v>#REF!</v>
      </c>
      <c r="BU112" s="14"/>
      <c r="BV112" s="14" t="e">
        <f ca="1">X112/(0.5*G112+Y112)</f>
        <v>#REF!</v>
      </c>
      <c r="BW112" s="14" t="e">
        <f ca="1">INT(MOD(BA112,360)/90)*90</f>
        <v>#REF!</v>
      </c>
      <c r="BX112" s="14" t="e">
        <f ca="1">IF(BW112=0,$BW$13*EXP($BX$13*$BV112)+1-$BW$13,IF(BW112=180,$BW$11*EXP($BX$11*$BV112)+1-$BW$11,$BW$12*EXP($BX$12*$BV112)+1-$BW$12))</f>
        <v>#REF!</v>
      </c>
      <c r="BY112" s="14" t="e">
        <f ca="1">IF(BW112=270,$BW$13*EXP($BX$13*$BV112)+1-$BW$13,IF(BW112=90,$BW$11*EXP($BX$11*$BV112)+1-$BW$11,$BW$12*EXP($BX$12*$BV112)+1-$BW$12))</f>
        <v>#REF!</v>
      </c>
      <c r="BZ112" s="14" t="e">
        <f ca="1">BX112+1/2*(BY112-BX112)*(1-COS(2*($BA112-$BW112)*$BX$8))</f>
        <v>#REF!</v>
      </c>
      <c r="CA112" s="14" t="e">
        <f ca="1">MIN(1,IF(BW112=0,$BW$19*EXP($BX$19*$BV112)+1-$BW$19,IF(BW112=180,$BW$17*EXP($BX$17*$BV112)+1-$BW$17,$BW$18*EXP($BX$18*$BV112)+1-$BW$18)))</f>
        <v>#REF!</v>
      </c>
      <c r="CB112" s="14" t="e">
        <f ca="1">IF(BW112=270,$BW$19*EXP($BX$19*$BV112)+1-$BW$19,IF(BW112=90,$BW$17*EXP($BX$17*$BV112)+1-$BW$17,$BW$18*EXP($BX$18*$BV112)+1-$BW$18))</f>
        <v>#REF!</v>
      </c>
      <c r="CC112" s="14" t="e">
        <f ca="1">CA112+1/2*(CB112-CA112)*(1-COS(2*($BA112-$BW112)*$BX$8))</f>
        <v>#REF!</v>
      </c>
      <c r="CD112" s="14" t="e">
        <f ca="1">BZ112+1/2*(CC112-BZ112)*(1-COS(2*$AZ112*$BX$8))</f>
        <v>#REF!</v>
      </c>
      <c r="CI112" s="15" t="e">
        <f ca="1">D112</f>
        <v>#REF!</v>
      </c>
      <c r="CJ112" s="15" t="e">
        <f ca="1">C112</f>
        <v>#REF!</v>
      </c>
      <c r="CK112" s="14">
        <f>IF(AND(I112=0,J112=0),1,I112/J112)</f>
        <v>1</v>
      </c>
      <c r="CL112" s="14" t="e">
        <f ca="1">INT(MOD(CJ112,360)/90)*90</f>
        <v>#REF!</v>
      </c>
      <c r="CM112" s="14" t="e">
        <f ca="1">IF(CL112=0,$CL$13*EXP($CM$13*$CK112)+1-$CL$13,IF(CL112=180,$CL$11*EXP($CM$11*$CK112)+1-$CL$11,$CL$12*EXP($CM$12*$CK112)+1-$CL$12))</f>
        <v>#REF!</v>
      </c>
      <c r="CN112" s="14" t="e">
        <f ca="1">IF(CL112=270,$CL$13*EXP($CM$13*$CK112)+1-$CL$13,IF(CL112=90,$CL$11*EXP($CM$11*$CK112)+1-$CL$11,$CL$12*EXP($CM$12*$CK112)+1-$CL$12))</f>
        <v>#REF!</v>
      </c>
      <c r="CO112" s="14" t="e">
        <f ca="1">CM112+1/2*(CN112-CM112)*(1-COS(2*($CJ112-$CL112)*$CM$8))</f>
        <v>#REF!</v>
      </c>
      <c r="CP112" s="14" t="e">
        <f ca="1">IF(CL112=0,$CL$19*EXP($CM$19*$CK112)+1-$CL$19,IF(CL112=180,$CL$17*EXP($CM$17*$CK112)+1-$CL$17,$CL$18*EXP($CM$18*$CK112)+1-$CL$18))</f>
        <v>#REF!</v>
      </c>
      <c r="CQ112" s="14" t="e">
        <f ca="1">IF(CL112=270,$CL$19*EXP($CM$19*$CK112)+1-$CL$19,IF(CL112=90,$CL$17*EXP($CM$17*$CK112)+1-$CL$17,$CL$18*EXP($CM$18*$CK112)+1-$CL$18))</f>
        <v>#REF!</v>
      </c>
      <c r="CR112" s="14" t="e">
        <f ca="1">CP112+1/2*(CQ112-CP112)*(1-COS(2*($CJ112-$CL112)*$CM$8))</f>
        <v>#REF!</v>
      </c>
      <c r="CS112" s="14" t="e">
        <f ca="1">IF(OR(ISNUMBER(I112),ISNUMBER(J112)),MAX(CO112+1/2*(CR112-CO112)*(1-COS(2*$CI112*$CM$8)),IF(SIN(RADIANS(D112))&lt;&gt;0,1-$I112/$G112/ABS(SIN(RADIANS(D112))),0)),IF(ISNUMBER(A112),1,#N/A))</f>
        <v>#N/A</v>
      </c>
      <c r="CT112" s="14"/>
      <c r="CU112" s="14" t="e">
        <f ca="1">S112/(0.5*F112+T112)</f>
        <v>#REF!</v>
      </c>
      <c r="CV112" s="14" t="e">
        <f ca="1">INT(MOD(BA112,360)/90)*90</f>
        <v>#REF!</v>
      </c>
      <c r="CW112" s="14" t="e">
        <f ca="1">IF(CV112=0,$CV$13*EXP($CW$13*$CU112)+1-$CV$13,IF(CV112=180,$CV$11*EXP($CW$11*$CU112)+1-$CV$11,$CV$12*EXP($CW$12*$CU112)+1-$CV$12))</f>
        <v>#REF!</v>
      </c>
      <c r="CX112" s="14" t="e">
        <f ca="1">IF(CV112=270,$CV$13*EXP($CW$13*$CU112)+1-$CV$13,IF(CV112=90,$CV$11*EXP($CW$11*$CU112)+1-$CV$11,$CV$12*EXP($CW$12*$CU112)+1-$CV$12))</f>
        <v>#REF!</v>
      </c>
      <c r="CY112" s="14" t="e">
        <f ca="1">CW112+1/2*(CX112-CW112)*(1-COS(2*($CJ112-$CV112)*$CW$8))</f>
        <v>#REF!</v>
      </c>
      <c r="CZ112" s="14" t="e">
        <f ca="1">IF(CV112=0,$CV$19*EXP($CW$19*$CU112)+1-$CV$19,IF(CV112=180,$CV$17*EXP($CW$17*$CU112)+1-$CV$17,$CV$18*EXP($CW$18*$CU112)+1-$CV$18))</f>
        <v>#REF!</v>
      </c>
      <c r="DA112" s="14" t="e">
        <f ca="1">IF(CV112=270,$CV$19*EXP($CW$19*$CU112)+1-$CV$19,IF(CV112=90,$CV$17*EXP($CW$17*$CU112)+1-$CV$17,$CV$18*EXP($CW$18*$CU112)+1-$CV$18))</f>
        <v>#REF!</v>
      </c>
      <c r="DB112" s="14" t="e">
        <f ca="1">CZ112+1/2*(DA112-CZ112)*(1-COS(2*($CJ112-$CV112)*$CW$8))</f>
        <v>#REF!</v>
      </c>
      <c r="DC112" s="14" t="e">
        <f ca="1">IF(OR(ISNUMBER(S112),ISNUMBER(T112)),CY112+1/2*(DB112-CY112)*(1-COS(2*CI112*$CW$8)),IF(ISNUMBER(A112),1,#N/A))</f>
        <v>#N/A</v>
      </c>
      <c r="DD112" s="14"/>
      <c r="DE112" s="14" t="e">
        <f ca="1">X112/(0.5*G112+Y112)</f>
        <v>#REF!</v>
      </c>
      <c r="DF112" s="14" t="e">
        <f ca="1">INT(MOD(CJ112,360)/90)*90</f>
        <v>#REF!</v>
      </c>
      <c r="DG112" s="14" t="e">
        <f ca="1">IF(DF112=0,$DF$13*EXP($DG$13*$DE112)+1-$DF$13,IF(DF112=180,$DF$11*EXP($DG$11*$DE112)+1-$DF$11,$DF$12*EXP($DG$12*$DE112)+1-$DF$12))</f>
        <v>#REF!</v>
      </c>
      <c r="DH112" s="14" t="e">
        <f ca="1">IF(DF112=270,$DF$13*EXP($DG$13*$DE112)+1-$DF$13,IF(DF112=90,$DF$11*EXP($DG$11*$DE112)+1-$DF$11,$DF$12*EXP($DG$12*$DE112)+1-$DF$12))</f>
        <v>#REF!</v>
      </c>
      <c r="DI112" s="14" t="e">
        <f ca="1">DG112+1/2*(DH112-DG112)*(1-COS(2*($CJ112-$DF112)*$DG$8))</f>
        <v>#REF!</v>
      </c>
      <c r="DJ112" s="14" t="e">
        <f ca="1">MIN(1,IF(DF112=0,$DF$19+(1-$DF$19)/(1+$DE112^2)^$DG$19,IF(DF112=180,$DF$17+(1-$DF$17)/(1+$DE112^2)^$DG$17,$DF$18+(1-$DF$18)/(1+$DE112^2)^$DG$18)))</f>
        <v>#REF!</v>
      </c>
      <c r="DK112" s="14" t="e">
        <f ca="1">IF(DF112=270,$DF$19+(1-$DF$19)/(1+$DE112^2)^$DG$19,IF(DF112=90,$DF$17+(1-$DF$17)/(1+$DE112^2)^$DG$17,$DF$18+(1-$DF$18)/(1+$DE112^2)^$DG$18))</f>
        <v>#REF!</v>
      </c>
      <c r="DL112" s="14" t="e">
        <f ca="1">DJ112+1/2*(DK112-DJ112)*(1-COS(2*($CJ112-$DF112)*$DG$8))</f>
        <v>#REF!</v>
      </c>
      <c r="DM112" s="14" t="e">
        <f ca="1">IF(OR(ISNUMBER(X112),ISNUMBER(Y112)),DI112+1/2*(DL112-DI112)*(1-COS(2*$CI112*$DG$8)),IF(ISNUMBER(A112),1,#N/A))</f>
        <v>#N/A</v>
      </c>
    </row>
    <row r="113" spans="1:117" s="1" customFormat="1">
      <c r="A113" s="33" t="e">
        <f ca="1">INDIRECT("Shading!"&amp;$DZ$24&amp;$EA$24+ROW(A113)-23)</f>
        <v>#REF!</v>
      </c>
      <c r="B113" s="34" t="e">
        <f ca="1">INDIRECT("Shading!"&amp;$DZ$25&amp;$EA$25+ROW(B113)-23)</f>
        <v>#REF!</v>
      </c>
      <c r="C113" s="33" t="e">
        <f ca="1">INDIRECT("Shading!"&amp;$DZ$26&amp;$EA$26+ROW(C113)-23)</f>
        <v>#REF!</v>
      </c>
      <c r="D113" s="33" t="e">
        <f ca="1">INDIRECT("Shading!"&amp;$DZ$27&amp;$EA$27+ROW(D113)-23)</f>
        <v>#REF!</v>
      </c>
      <c r="E113" s="32" t="e">
        <f ca="1">INDIRECT("Shading!"&amp;$DZ$28&amp;$EA$28+ROW(E113)-23)</f>
        <v>#REF!</v>
      </c>
      <c r="F113" s="31" t="e">
        <f ca="1">INDIRECT("Shading!"&amp;$DZ$29&amp;$EA$29+ROW(F113)-23)</f>
        <v>#REF!</v>
      </c>
      <c r="G113" s="31" t="e">
        <f ca="1">INDIRECT("Shading!"&amp;$DZ$30&amp;$EA$30+ROW(G113)-23)</f>
        <v>#REF!</v>
      </c>
      <c r="H113" s="30" t="e">
        <f ca="1">INDIRECT("Shading!"&amp;$DZ$31&amp;$EA$31+ROW(H113)-23)</f>
        <v>#REF!</v>
      </c>
      <c r="I113" s="23"/>
      <c r="J113" s="23"/>
      <c r="K113" s="24"/>
      <c r="L113" s="19"/>
      <c r="M113" s="19"/>
      <c r="N113" s="25">
        <f ca="1">IF(AND(ISNUMBER(I113),ISNUMBER(J113),ISNUMBER(K113),ISNUMBER(L113),ISNUMBER(INDIRECT("Shading!"&amp;$DZ$33&amp;$EA$33+ROW(N113)-23))),INDIRECT("Shading!"&amp;$DZ$33&amp;$EA$33+ROW(N113)-23),1)</f>
        <v>1</v>
      </c>
      <c r="O113" s="25">
        <f ca="1">IF(AND(ISNUMBER(I113),ISNUMBER(J113),ISNUMBER(K113),ISNUMBER(L113),ISNUMBER(INDIRECT("Shading!"&amp;$DZ$34&amp;$EA$34+ROW(N113)-23))),INDIRECT("Shading!"&amp;$DZ$34&amp;$EA$34+ROW(O113)-23),1)</f>
        <v>1</v>
      </c>
      <c r="P113" s="18">
        <f ca="1">IF(AND(ISNUMBER(I113),ISNUMBER(J113),ISNUMBER(K113),ISNUMBER(L113),ISNUMBER(N113)),1-(N113-BJ113)*(K113/IF(OR(E113="East",E113="West"),45,90)*(1-L113)/N113),1)</f>
        <v>1</v>
      </c>
      <c r="Q113" s="17">
        <f ca="1">IF(AND(ISNUMBER(I113),ISNUMBER(J113),ISNUMBER(K113),ISNUMBER(M113),ISNUMBER(O113)),1-(O113-CS113)*(K113/IF(OR(E113="East",E113="West"),45,90)*(1-M113)/O113),1)</f>
        <v>1</v>
      </c>
      <c r="R113" s="32" t="str">
        <f ca="1">IF(OR(P113&gt;1,Q113&gt;1),"Horizon shading ","")</f>
        <v/>
      </c>
      <c r="S113" s="29"/>
      <c r="T113" s="28"/>
      <c r="U113" s="39">
        <f>IF(AND(ISNUMBER(S113),ISNUMBER(T113)),1-0.5*(1-BT113),1)</f>
        <v>1</v>
      </c>
      <c r="V113" s="38">
        <f>IF(AND(ISNUMBER(S113),ISNUMBER(T113)),1-0.5*(1-DC113),1)</f>
        <v>1</v>
      </c>
      <c r="W113" s="215" t="str">
        <f>IF(OR(U113&gt;1,V113&gt;1),"Reveal shading ","")</f>
        <v/>
      </c>
      <c r="X113" s="23"/>
      <c r="Y113" s="23"/>
      <c r="Z113" s="19"/>
      <c r="AA113" s="19"/>
      <c r="AB113" s="25">
        <f ca="1">IF(AND(ISNUMBER(X113),ISNUMBER(Y113),ISNUMBER(Z113),ISNUMBER(INDIRECT("Shading!"&amp;$DZ$35&amp;$EA$35+ROW(N113)-23))),INDIRECT("Shading!"&amp;$DZ$35&amp;$EA$35+ROW(N113)-23),1)</f>
        <v>1</v>
      </c>
      <c r="AC113" s="25">
        <f ca="1">IF(AND(ISNUMBER(X113),ISNUMBER(Y113),ISNUMBER(AA113),ISNUMBER(INDIRECT("Shading!"&amp;$DZ$36&amp;$EA$36+ROW(N113)-23))),INDIRECT("Shading!"&amp;$DZ$36&amp;$EA$36+ROW(O113)-23),1)</f>
        <v>1</v>
      </c>
      <c r="AD113" s="18">
        <f ca="1">IF(AND(ISNUMBER(X113),ISNUMBER(Y113),ISNUMBER(Z113),ISNUMBER(AB113)),1-(AB113-CD113)/AB113*(1-Z113),1)</f>
        <v>1</v>
      </c>
      <c r="AE113" s="17">
        <f ca="1">IF(AND(ISNUMBER(X113),ISNUMBER(Y113),ISNUMBER(AA113),ISNUMBER(AC113)),1-(AC113-DM113)/AC113*(1-AA113),1)</f>
        <v>1</v>
      </c>
      <c r="AF113" s="215" t="str">
        <f ca="1">IF(OR(AD113&gt;1,AE113&gt;1),"Overhang shading ","")</f>
        <v/>
      </c>
      <c r="AG113" s="24"/>
      <c r="AH113" s="24"/>
      <c r="AI113" s="23"/>
      <c r="AJ113" s="37">
        <f>IF(AND(ISNUMBER($AI$19),ISNUMBER(AG113)),$F113*$AI$19/1000*$AG113,0)</f>
        <v>0</v>
      </c>
      <c r="AK113" s="36">
        <f>IF(AND(ISNUMBER($AI$19),ISNUMBER(AH113)),IF(ISNUMBER($AI113),$AI113,$G113)*$AI$19/1000*$AH113,0)</f>
        <v>0</v>
      </c>
      <c r="AL113" s="35">
        <f>IF(OR(AJ113&gt;0,AK113&gt;0),1-(AJ113+AK113)/H113*$AI$18,1)</f>
        <v>1</v>
      </c>
      <c r="AM113" s="215" t="str">
        <f>IF(AL113&gt;1,"Glazing bars/juliet balcony shading ","")</f>
        <v/>
      </c>
      <c r="AN113" s="19"/>
      <c r="AO113" s="19"/>
      <c r="AP113" s="18" t="str">
        <f ca="1">IF(OR(P113*U113*AD113*AL113*IF(ISNUMBER(AN113),AN113,1)&gt;=1,P113*U113*AD113*AL113*IF(ISNUMBER(AN113),AN113,1)=0),"",P113*U113*AD113*AL113*IF(ISNUMBER(AN113),AN113,1))</f>
        <v/>
      </c>
      <c r="AQ113" s="17" t="str">
        <f ca="1">IF(OR(Q113*V113*AE113*AL113*IF(ISNUMBER(AO113),AO113,1)&gt;=1,Q113*V113*AE113*AL113*IF(ISNUMBER(AO113),AO113,1)=0),"",Q113*V113*AE113*AL113*IF(ISNUMBER(AO113),AO113,1))</f>
        <v/>
      </c>
      <c r="AR113" s="16" t="str">
        <f ca="1">'Additional Shading 424'!$AP113</f>
        <v/>
      </c>
      <c r="AS113" s="16" t="str">
        <f ca="1">'Additional Shading 424'!$AQ113</f>
        <v/>
      </c>
      <c r="AZ113" s="15" t="e">
        <f ca="1">D113</f>
        <v>#REF!</v>
      </c>
      <c r="BA113" s="15" t="e">
        <f ca="1">C113</f>
        <v>#REF!</v>
      </c>
      <c r="BB113" s="14">
        <f>IF(AND(I113=0,J113=0),1,I113/J113)</f>
        <v>1</v>
      </c>
      <c r="BC113" s="14" t="e">
        <f ca="1">INT(MOD(BA113,360)/90)*90</f>
        <v>#REF!</v>
      </c>
      <c r="BD113" s="14" t="e">
        <f ca="1">IF(BC113=0,$BC$13+(1-$BC$13)/(1+$BB113^2)^$BD$13,IF(BC113=180,$BC$11+(1-$BC$11)/(1+$BB113^2)^$BD$11,$BC$12+(1-$BC$12)/(1+$BB113^2)^$BD$12))</f>
        <v>#REF!</v>
      </c>
      <c r="BE113" s="14" t="e">
        <f ca="1">IF(BC113=270,$BC$13+(1-$BC$13)/(1+$BB113^2)^$BD$13,IF(BC113=90,$BC$11+(1-$BC$11)/(1+$BB113^2)^$BD$11,$BC$12+(1-$BC$12)/(1+$BB113^2)^$BD$12))</f>
        <v>#REF!</v>
      </c>
      <c r="BF113" s="14" t="e">
        <f ca="1">BD113+1/2*(BE113-BD113)*(1-COS(2*($BA113-$BC113)*$BD$8))</f>
        <v>#REF!</v>
      </c>
      <c r="BG113" s="14" t="e">
        <f ca="1">IF(BC113=0,$BC$19*EXP($BD$19*$BB113)+1-$BC$19,IF(BC113=180,$BC$17+(1-$BC$17)/(1+$BB113^2)^$BD$17,$BC$18*EXP($BD$18*$BB113)+1-$BC$18))</f>
        <v>#REF!</v>
      </c>
      <c r="BH113" s="14" t="e">
        <f ca="1">IF(BC113=270,$BC$19*EXP($BD$19*$BB113)+1-$BC$19,IF(BC113=90,$BC$17+(1-$BC$17)/(1+$BB113^2)^$BD$17,$BC$18*EXP($BD$18*$BB113)+1-$BC$18))</f>
        <v>#REF!</v>
      </c>
      <c r="BI113" s="14" t="e">
        <f ca="1">BG113+1/2*(BH113-BG113)*(1-COS(2*($BA113-$BC113)*$BD$8))</f>
        <v>#REF!</v>
      </c>
      <c r="BJ113" s="14" t="e">
        <f ca="1">IF(OR(ISNUMBER(I113),ISNUMBER(J113)),MAX(BF113+1/2*(BI113-BF113)*(1-COS(2*$AZ113*$BD$8)),IF(SIN(RADIANS(D113))&lt;&gt;0,1-$I113/$G113/ABS(SIN(RADIANS(D113))),0)),IF(ISNUMBER(A113),1,#N/A))</f>
        <v>#N/A</v>
      </c>
      <c r="BK113" s="14"/>
      <c r="BL113" s="14" t="e">
        <f ca="1">S113/(0.5*F113+T113)</f>
        <v>#REF!</v>
      </c>
      <c r="BM113" s="14" t="e">
        <f ca="1">INT(MOD(BA113,360)/90)*90</f>
        <v>#REF!</v>
      </c>
      <c r="BN113" s="14" t="e">
        <f ca="1">IF(BM113=0,$BM$13*EXP($BN$13*$BL113)+1-$BM$13,IF(BM113=180,$BM$11*EXP($BN$11*$BL113)+1-$BM$11,$BM$12*EXP($BN$12*$BL113)+1-$BM$12))</f>
        <v>#REF!</v>
      </c>
      <c r="BO113" s="14" t="e">
        <f ca="1">IF(BM113=270,$BM$13*EXP($BN$13*$BL113)+1-$BM$13,IF(BM113=90,$BM$11*EXP($BN$11*$BL113)+1-$BM$11,$BM$12*EXP($BN$12*$BL113)+1-$BM$12))</f>
        <v>#REF!</v>
      </c>
      <c r="BP113" s="14" t="e">
        <f ca="1">BN113+1/2*(BO113-BN113)*(1-COS(2*($C113-$BM113)*$BN$8))</f>
        <v>#REF!</v>
      </c>
      <c r="BQ113" s="14" t="e">
        <f ca="1">IF(BM113=0,$BM$19*EXP($BN$19*$BL113)+1-$BM$19,IF(BM113=180,$BM$17*EXP($BN$17*$BL113)+1-$BM$17,$BM$18*EXP($BN$18*$BL113)+1-$BM$18))</f>
        <v>#REF!</v>
      </c>
      <c r="BR113" s="14" t="e">
        <f ca="1">IF(BM113=270,$BM$19*EXP($BN$19*$BL113)+1-$BM$19,IF(BM113=90,$BM$17*EXP($BN$17*$BL113)+1-$BM$17,$BM$18*EXP($BN$18*$BL113)+1-$BM$18))</f>
        <v>#REF!</v>
      </c>
      <c r="BS113" s="14" t="e">
        <f ca="1">BQ113+1/2*(BR113-BQ113)*(1-COS(2*($C113-$BM113)*$BN$8))</f>
        <v>#REF!</v>
      </c>
      <c r="BT113" s="14" t="e">
        <f ca="1">BP113+1/2*(BS113-BP113)*(1-COS(2*$AZ113*$BN$8))</f>
        <v>#REF!</v>
      </c>
      <c r="BU113" s="14"/>
      <c r="BV113" s="14" t="e">
        <f ca="1">X113/(0.5*G113+Y113)</f>
        <v>#REF!</v>
      </c>
      <c r="BW113" s="14" t="e">
        <f ca="1">INT(MOD(BA113,360)/90)*90</f>
        <v>#REF!</v>
      </c>
      <c r="BX113" s="14" t="e">
        <f ca="1">IF(BW113=0,$BW$13*EXP($BX$13*$BV113)+1-$BW$13,IF(BW113=180,$BW$11*EXP($BX$11*$BV113)+1-$BW$11,$BW$12*EXP($BX$12*$BV113)+1-$BW$12))</f>
        <v>#REF!</v>
      </c>
      <c r="BY113" s="14" t="e">
        <f ca="1">IF(BW113=270,$BW$13*EXP($BX$13*$BV113)+1-$BW$13,IF(BW113=90,$BW$11*EXP($BX$11*$BV113)+1-$BW$11,$BW$12*EXP($BX$12*$BV113)+1-$BW$12))</f>
        <v>#REF!</v>
      </c>
      <c r="BZ113" s="14" t="e">
        <f ca="1">BX113+1/2*(BY113-BX113)*(1-COS(2*($BA113-$BW113)*$BX$8))</f>
        <v>#REF!</v>
      </c>
      <c r="CA113" s="14" t="e">
        <f ca="1">MIN(1,IF(BW113=0,$BW$19*EXP($BX$19*$BV113)+1-$BW$19,IF(BW113=180,$BW$17*EXP($BX$17*$BV113)+1-$BW$17,$BW$18*EXP($BX$18*$BV113)+1-$BW$18)))</f>
        <v>#REF!</v>
      </c>
      <c r="CB113" s="14" t="e">
        <f ca="1">IF(BW113=270,$BW$19*EXP($BX$19*$BV113)+1-$BW$19,IF(BW113=90,$BW$17*EXP($BX$17*$BV113)+1-$BW$17,$BW$18*EXP($BX$18*$BV113)+1-$BW$18))</f>
        <v>#REF!</v>
      </c>
      <c r="CC113" s="14" t="e">
        <f ca="1">CA113+1/2*(CB113-CA113)*(1-COS(2*($BA113-$BW113)*$BX$8))</f>
        <v>#REF!</v>
      </c>
      <c r="CD113" s="14" t="e">
        <f ca="1">BZ113+1/2*(CC113-BZ113)*(1-COS(2*$AZ113*$BX$8))</f>
        <v>#REF!</v>
      </c>
      <c r="CI113" s="15" t="e">
        <f ca="1">D113</f>
        <v>#REF!</v>
      </c>
      <c r="CJ113" s="15" t="e">
        <f ca="1">C113</f>
        <v>#REF!</v>
      </c>
      <c r="CK113" s="14">
        <f>IF(AND(I113=0,J113=0),1,I113/J113)</f>
        <v>1</v>
      </c>
      <c r="CL113" s="14" t="e">
        <f ca="1">INT(MOD(CJ113,360)/90)*90</f>
        <v>#REF!</v>
      </c>
      <c r="CM113" s="14" t="e">
        <f ca="1">IF(CL113=0,$CL$13*EXP($CM$13*$CK113)+1-$CL$13,IF(CL113=180,$CL$11*EXP($CM$11*$CK113)+1-$CL$11,$CL$12*EXP($CM$12*$CK113)+1-$CL$12))</f>
        <v>#REF!</v>
      </c>
      <c r="CN113" s="14" t="e">
        <f ca="1">IF(CL113=270,$CL$13*EXP($CM$13*$CK113)+1-$CL$13,IF(CL113=90,$CL$11*EXP($CM$11*$CK113)+1-$CL$11,$CL$12*EXP($CM$12*$CK113)+1-$CL$12))</f>
        <v>#REF!</v>
      </c>
      <c r="CO113" s="14" t="e">
        <f ca="1">CM113+1/2*(CN113-CM113)*(1-COS(2*($CJ113-$CL113)*$CM$8))</f>
        <v>#REF!</v>
      </c>
      <c r="CP113" s="14" t="e">
        <f ca="1">IF(CL113=0,$CL$19*EXP($CM$19*$CK113)+1-$CL$19,IF(CL113=180,$CL$17*EXP($CM$17*$CK113)+1-$CL$17,$CL$18*EXP($CM$18*$CK113)+1-$CL$18))</f>
        <v>#REF!</v>
      </c>
      <c r="CQ113" s="14" t="e">
        <f ca="1">IF(CL113=270,$CL$19*EXP($CM$19*$CK113)+1-$CL$19,IF(CL113=90,$CL$17*EXP($CM$17*$CK113)+1-$CL$17,$CL$18*EXP($CM$18*$CK113)+1-$CL$18))</f>
        <v>#REF!</v>
      </c>
      <c r="CR113" s="14" t="e">
        <f ca="1">CP113+1/2*(CQ113-CP113)*(1-COS(2*($CJ113-$CL113)*$CM$8))</f>
        <v>#REF!</v>
      </c>
      <c r="CS113" s="14" t="e">
        <f ca="1">IF(OR(ISNUMBER(I113),ISNUMBER(J113)),MAX(CO113+1/2*(CR113-CO113)*(1-COS(2*$CI113*$CM$8)),IF(SIN(RADIANS(D113))&lt;&gt;0,1-$I113/$G113/ABS(SIN(RADIANS(D113))),0)),IF(ISNUMBER(A113),1,#N/A))</f>
        <v>#N/A</v>
      </c>
      <c r="CT113" s="14"/>
      <c r="CU113" s="14" t="e">
        <f ca="1">S113/(0.5*F113+T113)</f>
        <v>#REF!</v>
      </c>
      <c r="CV113" s="14" t="e">
        <f ca="1">INT(MOD(BA113,360)/90)*90</f>
        <v>#REF!</v>
      </c>
      <c r="CW113" s="14" t="e">
        <f ca="1">IF(CV113=0,$CV$13*EXP($CW$13*$CU113)+1-$CV$13,IF(CV113=180,$CV$11*EXP($CW$11*$CU113)+1-$CV$11,$CV$12*EXP($CW$12*$CU113)+1-$CV$12))</f>
        <v>#REF!</v>
      </c>
      <c r="CX113" s="14" t="e">
        <f ca="1">IF(CV113=270,$CV$13*EXP($CW$13*$CU113)+1-$CV$13,IF(CV113=90,$CV$11*EXP($CW$11*$CU113)+1-$CV$11,$CV$12*EXP($CW$12*$CU113)+1-$CV$12))</f>
        <v>#REF!</v>
      </c>
      <c r="CY113" s="14" t="e">
        <f ca="1">CW113+1/2*(CX113-CW113)*(1-COS(2*($CJ113-$CV113)*$CW$8))</f>
        <v>#REF!</v>
      </c>
      <c r="CZ113" s="14" t="e">
        <f ca="1">IF(CV113=0,$CV$19*EXP($CW$19*$CU113)+1-$CV$19,IF(CV113=180,$CV$17*EXP($CW$17*$CU113)+1-$CV$17,$CV$18*EXP($CW$18*$CU113)+1-$CV$18))</f>
        <v>#REF!</v>
      </c>
      <c r="DA113" s="14" t="e">
        <f ca="1">IF(CV113=270,$CV$19*EXP($CW$19*$CU113)+1-$CV$19,IF(CV113=90,$CV$17*EXP($CW$17*$CU113)+1-$CV$17,$CV$18*EXP($CW$18*$CU113)+1-$CV$18))</f>
        <v>#REF!</v>
      </c>
      <c r="DB113" s="14" t="e">
        <f ca="1">CZ113+1/2*(DA113-CZ113)*(1-COS(2*($CJ113-$CV113)*$CW$8))</f>
        <v>#REF!</v>
      </c>
      <c r="DC113" s="14" t="e">
        <f ca="1">IF(OR(ISNUMBER(S113),ISNUMBER(T113)),CY113+1/2*(DB113-CY113)*(1-COS(2*CI113*$CW$8)),IF(ISNUMBER(A113),1,#N/A))</f>
        <v>#N/A</v>
      </c>
      <c r="DD113" s="14"/>
      <c r="DE113" s="14" t="e">
        <f ca="1">X113/(0.5*G113+Y113)</f>
        <v>#REF!</v>
      </c>
      <c r="DF113" s="14" t="e">
        <f ca="1">INT(MOD(CJ113,360)/90)*90</f>
        <v>#REF!</v>
      </c>
      <c r="DG113" s="14" t="e">
        <f ca="1">IF(DF113=0,$DF$13*EXP($DG$13*$DE113)+1-$DF$13,IF(DF113=180,$DF$11*EXP($DG$11*$DE113)+1-$DF$11,$DF$12*EXP($DG$12*$DE113)+1-$DF$12))</f>
        <v>#REF!</v>
      </c>
      <c r="DH113" s="14" t="e">
        <f ca="1">IF(DF113=270,$DF$13*EXP($DG$13*$DE113)+1-$DF$13,IF(DF113=90,$DF$11*EXP($DG$11*$DE113)+1-$DF$11,$DF$12*EXP($DG$12*$DE113)+1-$DF$12))</f>
        <v>#REF!</v>
      </c>
      <c r="DI113" s="14" t="e">
        <f ca="1">DG113+1/2*(DH113-DG113)*(1-COS(2*($CJ113-$DF113)*$DG$8))</f>
        <v>#REF!</v>
      </c>
      <c r="DJ113" s="14" t="e">
        <f ca="1">MIN(1,IF(DF113=0,$DF$19+(1-$DF$19)/(1+$DE113^2)^$DG$19,IF(DF113=180,$DF$17+(1-$DF$17)/(1+$DE113^2)^$DG$17,$DF$18+(1-$DF$18)/(1+$DE113^2)^$DG$18)))</f>
        <v>#REF!</v>
      </c>
      <c r="DK113" s="14" t="e">
        <f ca="1">IF(DF113=270,$DF$19+(1-$DF$19)/(1+$DE113^2)^$DG$19,IF(DF113=90,$DF$17+(1-$DF$17)/(1+$DE113^2)^$DG$17,$DF$18+(1-$DF$18)/(1+$DE113^2)^$DG$18))</f>
        <v>#REF!</v>
      </c>
      <c r="DL113" s="14" t="e">
        <f ca="1">DJ113+1/2*(DK113-DJ113)*(1-COS(2*($CJ113-$DF113)*$DG$8))</f>
        <v>#REF!</v>
      </c>
      <c r="DM113" s="14" t="e">
        <f ca="1">IF(OR(ISNUMBER(X113),ISNUMBER(Y113)),DI113+1/2*(DL113-DI113)*(1-COS(2*$CI113*$DG$8)),IF(ISNUMBER(A113),1,#N/A))</f>
        <v>#N/A</v>
      </c>
    </row>
    <row r="114" spans="1:117" s="1" customFormat="1">
      <c r="A114" s="33" t="e">
        <f ca="1">INDIRECT("Shading!"&amp;$DZ$24&amp;$EA$24+ROW(A114)-23)</f>
        <v>#REF!</v>
      </c>
      <c r="B114" s="34" t="e">
        <f ca="1">INDIRECT("Shading!"&amp;$DZ$25&amp;$EA$25+ROW(B114)-23)</f>
        <v>#REF!</v>
      </c>
      <c r="C114" s="33" t="e">
        <f ca="1">INDIRECT("Shading!"&amp;$DZ$26&amp;$EA$26+ROW(C114)-23)</f>
        <v>#REF!</v>
      </c>
      <c r="D114" s="33" t="e">
        <f ca="1">INDIRECT("Shading!"&amp;$DZ$27&amp;$EA$27+ROW(D114)-23)</f>
        <v>#REF!</v>
      </c>
      <c r="E114" s="32" t="e">
        <f ca="1">INDIRECT("Shading!"&amp;$DZ$28&amp;$EA$28+ROW(E114)-23)</f>
        <v>#REF!</v>
      </c>
      <c r="F114" s="31" t="e">
        <f ca="1">INDIRECT("Shading!"&amp;$DZ$29&amp;$EA$29+ROW(F114)-23)</f>
        <v>#REF!</v>
      </c>
      <c r="G114" s="31" t="e">
        <f ca="1">INDIRECT("Shading!"&amp;$DZ$30&amp;$EA$30+ROW(G114)-23)</f>
        <v>#REF!</v>
      </c>
      <c r="H114" s="30" t="e">
        <f ca="1">INDIRECT("Shading!"&amp;$DZ$31&amp;$EA$31+ROW(H114)-23)</f>
        <v>#REF!</v>
      </c>
      <c r="I114" s="23"/>
      <c r="J114" s="23"/>
      <c r="K114" s="24"/>
      <c r="L114" s="19"/>
      <c r="M114" s="19"/>
      <c r="N114" s="25">
        <f ca="1">IF(AND(ISNUMBER(I114),ISNUMBER(J114),ISNUMBER(K114),ISNUMBER(L114),ISNUMBER(INDIRECT("Shading!"&amp;$DZ$33&amp;$EA$33+ROW(N114)-23))),INDIRECT("Shading!"&amp;$DZ$33&amp;$EA$33+ROW(N114)-23),1)</f>
        <v>1</v>
      </c>
      <c r="O114" s="25">
        <f ca="1">IF(AND(ISNUMBER(I114),ISNUMBER(J114),ISNUMBER(K114),ISNUMBER(L114),ISNUMBER(INDIRECT("Shading!"&amp;$DZ$34&amp;$EA$34+ROW(N114)-23))),INDIRECT("Shading!"&amp;$DZ$34&amp;$EA$34+ROW(O114)-23),1)</f>
        <v>1</v>
      </c>
      <c r="P114" s="18">
        <f ca="1">IF(AND(ISNUMBER(I114),ISNUMBER(J114),ISNUMBER(K114),ISNUMBER(L114),ISNUMBER(N114)),1-(N114-BJ114)*(K114/IF(OR(E114="East",E114="West"),45,90)*(1-L114)/N114),1)</f>
        <v>1</v>
      </c>
      <c r="Q114" s="17">
        <f ca="1">IF(AND(ISNUMBER(I114),ISNUMBER(J114),ISNUMBER(K114),ISNUMBER(M114),ISNUMBER(O114)),1-(O114-CS114)*(K114/IF(OR(E114="East",E114="West"),45,90)*(1-M114)/O114),1)</f>
        <v>1</v>
      </c>
      <c r="R114" s="32" t="str">
        <f ca="1">IF(OR(P114&gt;1,Q114&gt;1),"Horizon shading ","")</f>
        <v/>
      </c>
      <c r="S114" s="29"/>
      <c r="T114" s="28"/>
      <c r="U114" s="39">
        <f>IF(AND(ISNUMBER(S114),ISNUMBER(T114)),1-0.5*(1-BT114),1)</f>
        <v>1</v>
      </c>
      <c r="V114" s="38">
        <f>IF(AND(ISNUMBER(S114),ISNUMBER(T114)),1-0.5*(1-DC114),1)</f>
        <v>1</v>
      </c>
      <c r="W114" s="215" t="str">
        <f>IF(OR(U114&gt;1,V114&gt;1),"Reveal shading ","")</f>
        <v/>
      </c>
      <c r="X114" s="23"/>
      <c r="Y114" s="23"/>
      <c r="Z114" s="19"/>
      <c r="AA114" s="19"/>
      <c r="AB114" s="25">
        <f ca="1">IF(AND(ISNUMBER(X114),ISNUMBER(Y114),ISNUMBER(Z114),ISNUMBER(INDIRECT("Shading!"&amp;$DZ$35&amp;$EA$35+ROW(N114)-23))),INDIRECT("Shading!"&amp;$DZ$35&amp;$EA$35+ROW(N114)-23),1)</f>
        <v>1</v>
      </c>
      <c r="AC114" s="25">
        <f ca="1">IF(AND(ISNUMBER(X114),ISNUMBER(Y114),ISNUMBER(AA114),ISNUMBER(INDIRECT("Shading!"&amp;$DZ$36&amp;$EA$36+ROW(N114)-23))),INDIRECT("Shading!"&amp;$DZ$36&amp;$EA$36+ROW(O114)-23),1)</f>
        <v>1</v>
      </c>
      <c r="AD114" s="18">
        <f ca="1">IF(AND(ISNUMBER(X114),ISNUMBER(Y114),ISNUMBER(Z114),ISNUMBER(AB114)),1-(AB114-CD114)/AB114*(1-Z114),1)</f>
        <v>1</v>
      </c>
      <c r="AE114" s="17">
        <f ca="1">IF(AND(ISNUMBER(X114),ISNUMBER(Y114),ISNUMBER(AA114),ISNUMBER(AC114)),1-(AC114-DM114)/AC114*(1-AA114),1)</f>
        <v>1</v>
      </c>
      <c r="AF114" s="215" t="str">
        <f ca="1">IF(OR(AD114&gt;1,AE114&gt;1),"Overhang shading ","")</f>
        <v/>
      </c>
      <c r="AG114" s="24"/>
      <c r="AH114" s="24"/>
      <c r="AI114" s="23"/>
      <c r="AJ114" s="37">
        <f>IF(AND(ISNUMBER($AI$19),ISNUMBER(AG114)),$F114*$AI$19/1000*$AG114,0)</f>
        <v>0</v>
      </c>
      <c r="AK114" s="36">
        <f>IF(AND(ISNUMBER($AI$19),ISNUMBER(AH114)),IF(ISNUMBER($AI114),$AI114,$G114)*$AI$19/1000*$AH114,0)</f>
        <v>0</v>
      </c>
      <c r="AL114" s="35">
        <f>IF(OR(AJ114&gt;0,AK114&gt;0),1-(AJ114+AK114)/H114*$AI$18,1)</f>
        <v>1</v>
      </c>
      <c r="AM114" s="215" t="str">
        <f>IF(AL114&gt;1,"Glazing bars/juliet balcony shading ","")</f>
        <v/>
      </c>
      <c r="AN114" s="19"/>
      <c r="AO114" s="19"/>
      <c r="AP114" s="18" t="str">
        <f ca="1">IF(OR(P114*U114*AD114*AL114*IF(ISNUMBER(AN114),AN114,1)&gt;=1,P114*U114*AD114*AL114*IF(ISNUMBER(AN114),AN114,1)=0),"",P114*U114*AD114*AL114*IF(ISNUMBER(AN114),AN114,1))</f>
        <v/>
      </c>
      <c r="AQ114" s="17" t="str">
        <f ca="1">IF(OR(Q114*V114*AE114*AL114*IF(ISNUMBER(AO114),AO114,1)&gt;=1,Q114*V114*AE114*AL114*IF(ISNUMBER(AO114),AO114,1)=0),"",Q114*V114*AE114*AL114*IF(ISNUMBER(AO114),AO114,1))</f>
        <v/>
      </c>
      <c r="AR114" s="16" t="str">
        <f ca="1">'Additional Shading 424'!$AP114</f>
        <v/>
      </c>
      <c r="AS114" s="16" t="str">
        <f ca="1">'Additional Shading 424'!$AQ114</f>
        <v/>
      </c>
      <c r="AZ114" s="15" t="e">
        <f ca="1">D114</f>
        <v>#REF!</v>
      </c>
      <c r="BA114" s="15" t="e">
        <f ca="1">C114</f>
        <v>#REF!</v>
      </c>
      <c r="BB114" s="14">
        <f>IF(AND(I114=0,J114=0),1,I114/J114)</f>
        <v>1</v>
      </c>
      <c r="BC114" s="14" t="e">
        <f ca="1">INT(MOD(BA114,360)/90)*90</f>
        <v>#REF!</v>
      </c>
      <c r="BD114" s="14" t="e">
        <f ca="1">IF(BC114=0,$BC$13+(1-$BC$13)/(1+$BB114^2)^$BD$13,IF(BC114=180,$BC$11+(1-$BC$11)/(1+$BB114^2)^$BD$11,$BC$12+(1-$BC$12)/(1+$BB114^2)^$BD$12))</f>
        <v>#REF!</v>
      </c>
      <c r="BE114" s="14" t="e">
        <f ca="1">IF(BC114=270,$BC$13+(1-$BC$13)/(1+$BB114^2)^$BD$13,IF(BC114=90,$BC$11+(1-$BC$11)/(1+$BB114^2)^$BD$11,$BC$12+(1-$BC$12)/(1+$BB114^2)^$BD$12))</f>
        <v>#REF!</v>
      </c>
      <c r="BF114" s="14" t="e">
        <f ca="1">BD114+1/2*(BE114-BD114)*(1-COS(2*($BA114-$BC114)*$BD$8))</f>
        <v>#REF!</v>
      </c>
      <c r="BG114" s="14" t="e">
        <f ca="1">IF(BC114=0,$BC$19*EXP($BD$19*$BB114)+1-$BC$19,IF(BC114=180,$BC$17+(1-$BC$17)/(1+$BB114^2)^$BD$17,$BC$18*EXP($BD$18*$BB114)+1-$BC$18))</f>
        <v>#REF!</v>
      </c>
      <c r="BH114" s="14" t="e">
        <f ca="1">IF(BC114=270,$BC$19*EXP($BD$19*$BB114)+1-$BC$19,IF(BC114=90,$BC$17+(1-$BC$17)/(1+$BB114^2)^$BD$17,$BC$18*EXP($BD$18*$BB114)+1-$BC$18))</f>
        <v>#REF!</v>
      </c>
      <c r="BI114" s="14" t="e">
        <f ca="1">BG114+1/2*(BH114-BG114)*(1-COS(2*($BA114-$BC114)*$BD$8))</f>
        <v>#REF!</v>
      </c>
      <c r="BJ114" s="14" t="e">
        <f ca="1">IF(OR(ISNUMBER(I114),ISNUMBER(J114)),MAX(BF114+1/2*(BI114-BF114)*(1-COS(2*$AZ114*$BD$8)),IF(SIN(RADIANS(D114))&lt;&gt;0,1-$I114/$G114/ABS(SIN(RADIANS(D114))),0)),IF(ISNUMBER(A114),1,#N/A))</f>
        <v>#N/A</v>
      </c>
      <c r="BK114" s="14"/>
      <c r="BL114" s="14" t="e">
        <f ca="1">S114/(0.5*F114+T114)</f>
        <v>#REF!</v>
      </c>
      <c r="BM114" s="14" t="e">
        <f ca="1">INT(MOD(BA114,360)/90)*90</f>
        <v>#REF!</v>
      </c>
      <c r="BN114" s="14" t="e">
        <f ca="1">IF(BM114=0,$BM$13*EXP($BN$13*$BL114)+1-$BM$13,IF(BM114=180,$BM$11*EXP($BN$11*$BL114)+1-$BM$11,$BM$12*EXP($BN$12*$BL114)+1-$BM$12))</f>
        <v>#REF!</v>
      </c>
      <c r="BO114" s="14" t="e">
        <f ca="1">IF(BM114=270,$BM$13*EXP($BN$13*$BL114)+1-$BM$13,IF(BM114=90,$BM$11*EXP($BN$11*$BL114)+1-$BM$11,$BM$12*EXP($BN$12*$BL114)+1-$BM$12))</f>
        <v>#REF!</v>
      </c>
      <c r="BP114" s="14" t="e">
        <f ca="1">BN114+1/2*(BO114-BN114)*(1-COS(2*($C114-$BM114)*$BN$8))</f>
        <v>#REF!</v>
      </c>
      <c r="BQ114" s="14" t="e">
        <f ca="1">IF(BM114=0,$BM$19*EXP($BN$19*$BL114)+1-$BM$19,IF(BM114=180,$BM$17*EXP($BN$17*$BL114)+1-$BM$17,$BM$18*EXP($BN$18*$BL114)+1-$BM$18))</f>
        <v>#REF!</v>
      </c>
      <c r="BR114" s="14" t="e">
        <f ca="1">IF(BM114=270,$BM$19*EXP($BN$19*$BL114)+1-$BM$19,IF(BM114=90,$BM$17*EXP($BN$17*$BL114)+1-$BM$17,$BM$18*EXP($BN$18*$BL114)+1-$BM$18))</f>
        <v>#REF!</v>
      </c>
      <c r="BS114" s="14" t="e">
        <f ca="1">BQ114+1/2*(BR114-BQ114)*(1-COS(2*($C114-$BM114)*$BN$8))</f>
        <v>#REF!</v>
      </c>
      <c r="BT114" s="14" t="e">
        <f ca="1">BP114+1/2*(BS114-BP114)*(1-COS(2*$AZ114*$BN$8))</f>
        <v>#REF!</v>
      </c>
      <c r="BU114" s="14"/>
      <c r="BV114" s="14" t="e">
        <f ca="1">X114/(0.5*G114+Y114)</f>
        <v>#REF!</v>
      </c>
      <c r="BW114" s="14" t="e">
        <f ca="1">INT(MOD(BA114,360)/90)*90</f>
        <v>#REF!</v>
      </c>
      <c r="BX114" s="14" t="e">
        <f ca="1">IF(BW114=0,$BW$13*EXP($BX$13*$BV114)+1-$BW$13,IF(BW114=180,$BW$11*EXP($BX$11*$BV114)+1-$BW$11,$BW$12*EXP($BX$12*$BV114)+1-$BW$12))</f>
        <v>#REF!</v>
      </c>
      <c r="BY114" s="14" t="e">
        <f ca="1">IF(BW114=270,$BW$13*EXP($BX$13*$BV114)+1-$BW$13,IF(BW114=90,$BW$11*EXP($BX$11*$BV114)+1-$BW$11,$BW$12*EXP($BX$12*$BV114)+1-$BW$12))</f>
        <v>#REF!</v>
      </c>
      <c r="BZ114" s="14" t="e">
        <f ca="1">BX114+1/2*(BY114-BX114)*(1-COS(2*($BA114-$BW114)*$BX$8))</f>
        <v>#REF!</v>
      </c>
      <c r="CA114" s="14" t="e">
        <f ca="1">MIN(1,IF(BW114=0,$BW$19*EXP($BX$19*$BV114)+1-$BW$19,IF(BW114=180,$BW$17*EXP($BX$17*$BV114)+1-$BW$17,$BW$18*EXP($BX$18*$BV114)+1-$BW$18)))</f>
        <v>#REF!</v>
      </c>
      <c r="CB114" s="14" t="e">
        <f ca="1">IF(BW114=270,$BW$19*EXP($BX$19*$BV114)+1-$BW$19,IF(BW114=90,$BW$17*EXP($BX$17*$BV114)+1-$BW$17,$BW$18*EXP($BX$18*$BV114)+1-$BW$18))</f>
        <v>#REF!</v>
      </c>
      <c r="CC114" s="14" t="e">
        <f ca="1">CA114+1/2*(CB114-CA114)*(1-COS(2*($BA114-$BW114)*$BX$8))</f>
        <v>#REF!</v>
      </c>
      <c r="CD114" s="14" t="e">
        <f ca="1">BZ114+1/2*(CC114-BZ114)*(1-COS(2*$AZ114*$BX$8))</f>
        <v>#REF!</v>
      </c>
      <c r="CI114" s="15" t="e">
        <f ca="1">D114</f>
        <v>#REF!</v>
      </c>
      <c r="CJ114" s="15" t="e">
        <f ca="1">C114</f>
        <v>#REF!</v>
      </c>
      <c r="CK114" s="14">
        <f>IF(AND(I114=0,J114=0),1,I114/J114)</f>
        <v>1</v>
      </c>
      <c r="CL114" s="14" t="e">
        <f ca="1">INT(MOD(CJ114,360)/90)*90</f>
        <v>#REF!</v>
      </c>
      <c r="CM114" s="14" t="e">
        <f ca="1">IF(CL114=0,$CL$13*EXP($CM$13*$CK114)+1-$CL$13,IF(CL114=180,$CL$11*EXP($CM$11*$CK114)+1-$CL$11,$CL$12*EXP($CM$12*$CK114)+1-$CL$12))</f>
        <v>#REF!</v>
      </c>
      <c r="CN114" s="14" t="e">
        <f ca="1">IF(CL114=270,$CL$13*EXP($CM$13*$CK114)+1-$CL$13,IF(CL114=90,$CL$11*EXP($CM$11*$CK114)+1-$CL$11,$CL$12*EXP($CM$12*$CK114)+1-$CL$12))</f>
        <v>#REF!</v>
      </c>
      <c r="CO114" s="14" t="e">
        <f ca="1">CM114+1/2*(CN114-CM114)*(1-COS(2*($CJ114-$CL114)*$CM$8))</f>
        <v>#REF!</v>
      </c>
      <c r="CP114" s="14" t="e">
        <f ca="1">IF(CL114=0,$CL$19*EXP($CM$19*$CK114)+1-$CL$19,IF(CL114=180,$CL$17*EXP($CM$17*$CK114)+1-$CL$17,$CL$18*EXP($CM$18*$CK114)+1-$CL$18))</f>
        <v>#REF!</v>
      </c>
      <c r="CQ114" s="14" t="e">
        <f ca="1">IF(CL114=270,$CL$19*EXP($CM$19*$CK114)+1-$CL$19,IF(CL114=90,$CL$17*EXP($CM$17*$CK114)+1-$CL$17,$CL$18*EXP($CM$18*$CK114)+1-$CL$18))</f>
        <v>#REF!</v>
      </c>
      <c r="CR114" s="14" t="e">
        <f ca="1">CP114+1/2*(CQ114-CP114)*(1-COS(2*($CJ114-$CL114)*$CM$8))</f>
        <v>#REF!</v>
      </c>
      <c r="CS114" s="14" t="e">
        <f ca="1">IF(OR(ISNUMBER(I114),ISNUMBER(J114)),MAX(CO114+1/2*(CR114-CO114)*(1-COS(2*$CI114*$CM$8)),IF(SIN(RADIANS(D114))&lt;&gt;0,1-$I114/$G114/ABS(SIN(RADIANS(D114))),0)),IF(ISNUMBER(A114),1,#N/A))</f>
        <v>#N/A</v>
      </c>
      <c r="CT114" s="14"/>
      <c r="CU114" s="14" t="e">
        <f ca="1">S114/(0.5*F114+T114)</f>
        <v>#REF!</v>
      </c>
      <c r="CV114" s="14" t="e">
        <f ca="1">INT(MOD(BA114,360)/90)*90</f>
        <v>#REF!</v>
      </c>
      <c r="CW114" s="14" t="e">
        <f ca="1">IF(CV114=0,$CV$13*EXP($CW$13*$CU114)+1-$CV$13,IF(CV114=180,$CV$11*EXP($CW$11*$CU114)+1-$CV$11,$CV$12*EXP($CW$12*$CU114)+1-$CV$12))</f>
        <v>#REF!</v>
      </c>
      <c r="CX114" s="14" t="e">
        <f ca="1">IF(CV114=270,$CV$13*EXP($CW$13*$CU114)+1-$CV$13,IF(CV114=90,$CV$11*EXP($CW$11*$CU114)+1-$CV$11,$CV$12*EXP($CW$12*$CU114)+1-$CV$12))</f>
        <v>#REF!</v>
      </c>
      <c r="CY114" s="14" t="e">
        <f ca="1">CW114+1/2*(CX114-CW114)*(1-COS(2*($CJ114-$CV114)*$CW$8))</f>
        <v>#REF!</v>
      </c>
      <c r="CZ114" s="14" t="e">
        <f ca="1">IF(CV114=0,$CV$19*EXP($CW$19*$CU114)+1-$CV$19,IF(CV114=180,$CV$17*EXP($CW$17*$CU114)+1-$CV$17,$CV$18*EXP($CW$18*$CU114)+1-$CV$18))</f>
        <v>#REF!</v>
      </c>
      <c r="DA114" s="14" t="e">
        <f ca="1">IF(CV114=270,$CV$19*EXP($CW$19*$CU114)+1-$CV$19,IF(CV114=90,$CV$17*EXP($CW$17*$CU114)+1-$CV$17,$CV$18*EXP($CW$18*$CU114)+1-$CV$18))</f>
        <v>#REF!</v>
      </c>
      <c r="DB114" s="14" t="e">
        <f ca="1">CZ114+1/2*(DA114-CZ114)*(1-COS(2*($CJ114-$CV114)*$CW$8))</f>
        <v>#REF!</v>
      </c>
      <c r="DC114" s="14" t="e">
        <f ca="1">IF(OR(ISNUMBER(S114),ISNUMBER(T114)),CY114+1/2*(DB114-CY114)*(1-COS(2*CI114*$CW$8)),IF(ISNUMBER(A114),1,#N/A))</f>
        <v>#N/A</v>
      </c>
      <c r="DD114" s="14"/>
      <c r="DE114" s="14" t="e">
        <f ca="1">X114/(0.5*G114+Y114)</f>
        <v>#REF!</v>
      </c>
      <c r="DF114" s="14" t="e">
        <f ca="1">INT(MOD(CJ114,360)/90)*90</f>
        <v>#REF!</v>
      </c>
      <c r="DG114" s="14" t="e">
        <f ca="1">IF(DF114=0,$DF$13*EXP($DG$13*$DE114)+1-$DF$13,IF(DF114=180,$DF$11*EXP($DG$11*$DE114)+1-$DF$11,$DF$12*EXP($DG$12*$DE114)+1-$DF$12))</f>
        <v>#REF!</v>
      </c>
      <c r="DH114" s="14" t="e">
        <f ca="1">IF(DF114=270,$DF$13*EXP($DG$13*$DE114)+1-$DF$13,IF(DF114=90,$DF$11*EXP($DG$11*$DE114)+1-$DF$11,$DF$12*EXP($DG$12*$DE114)+1-$DF$12))</f>
        <v>#REF!</v>
      </c>
      <c r="DI114" s="14" t="e">
        <f ca="1">DG114+1/2*(DH114-DG114)*(1-COS(2*($CJ114-$DF114)*$DG$8))</f>
        <v>#REF!</v>
      </c>
      <c r="DJ114" s="14" t="e">
        <f ca="1">MIN(1,IF(DF114=0,$DF$19+(1-$DF$19)/(1+$DE114^2)^$DG$19,IF(DF114=180,$DF$17+(1-$DF$17)/(1+$DE114^2)^$DG$17,$DF$18+(1-$DF$18)/(1+$DE114^2)^$DG$18)))</f>
        <v>#REF!</v>
      </c>
      <c r="DK114" s="14" t="e">
        <f ca="1">IF(DF114=270,$DF$19+(1-$DF$19)/(1+$DE114^2)^$DG$19,IF(DF114=90,$DF$17+(1-$DF$17)/(1+$DE114^2)^$DG$17,$DF$18+(1-$DF$18)/(1+$DE114^2)^$DG$18))</f>
        <v>#REF!</v>
      </c>
      <c r="DL114" s="14" t="e">
        <f ca="1">DJ114+1/2*(DK114-DJ114)*(1-COS(2*($CJ114-$DF114)*$DG$8))</f>
        <v>#REF!</v>
      </c>
      <c r="DM114" s="14" t="e">
        <f ca="1">IF(OR(ISNUMBER(X114),ISNUMBER(Y114)),DI114+1/2*(DL114-DI114)*(1-COS(2*$CI114*$DG$8)),IF(ISNUMBER(A114),1,#N/A))</f>
        <v>#N/A</v>
      </c>
    </row>
    <row r="115" spans="1:117" s="1" customFormat="1">
      <c r="A115" s="33" t="e">
        <f ca="1">INDIRECT("Shading!"&amp;$DZ$24&amp;$EA$24+ROW(A115)-23)</f>
        <v>#REF!</v>
      </c>
      <c r="B115" s="34" t="e">
        <f ca="1">INDIRECT("Shading!"&amp;$DZ$25&amp;$EA$25+ROW(B115)-23)</f>
        <v>#REF!</v>
      </c>
      <c r="C115" s="33" t="e">
        <f ca="1">INDIRECT("Shading!"&amp;$DZ$26&amp;$EA$26+ROW(C115)-23)</f>
        <v>#REF!</v>
      </c>
      <c r="D115" s="33" t="e">
        <f ca="1">INDIRECT("Shading!"&amp;$DZ$27&amp;$EA$27+ROW(D115)-23)</f>
        <v>#REF!</v>
      </c>
      <c r="E115" s="32" t="e">
        <f ca="1">INDIRECT("Shading!"&amp;$DZ$28&amp;$EA$28+ROW(E115)-23)</f>
        <v>#REF!</v>
      </c>
      <c r="F115" s="31" t="e">
        <f ca="1">INDIRECT("Shading!"&amp;$DZ$29&amp;$EA$29+ROW(F115)-23)</f>
        <v>#REF!</v>
      </c>
      <c r="G115" s="31" t="e">
        <f ca="1">INDIRECT("Shading!"&amp;$DZ$30&amp;$EA$30+ROW(G115)-23)</f>
        <v>#REF!</v>
      </c>
      <c r="H115" s="30" t="e">
        <f ca="1">INDIRECT("Shading!"&amp;$DZ$31&amp;$EA$31+ROW(H115)-23)</f>
        <v>#REF!</v>
      </c>
      <c r="I115" s="23"/>
      <c r="J115" s="23"/>
      <c r="K115" s="24"/>
      <c r="L115" s="19"/>
      <c r="M115" s="19"/>
      <c r="N115" s="25">
        <f ca="1">IF(AND(ISNUMBER(I115),ISNUMBER(J115),ISNUMBER(K115),ISNUMBER(L115),ISNUMBER(INDIRECT("Shading!"&amp;$DZ$33&amp;$EA$33+ROW(N115)-23))),INDIRECT("Shading!"&amp;$DZ$33&amp;$EA$33+ROW(N115)-23),1)</f>
        <v>1</v>
      </c>
      <c r="O115" s="25">
        <f ca="1">IF(AND(ISNUMBER(I115),ISNUMBER(J115),ISNUMBER(K115),ISNUMBER(L115),ISNUMBER(INDIRECT("Shading!"&amp;$DZ$34&amp;$EA$34+ROW(N115)-23))),INDIRECT("Shading!"&amp;$DZ$34&amp;$EA$34+ROW(O115)-23),1)</f>
        <v>1</v>
      </c>
      <c r="P115" s="18">
        <f ca="1">IF(AND(ISNUMBER(I115),ISNUMBER(J115),ISNUMBER(K115),ISNUMBER(L115),ISNUMBER(N115)),1-(N115-BJ115)*(K115/IF(OR(E115="East",E115="West"),45,90)*(1-L115)/N115),1)</f>
        <v>1</v>
      </c>
      <c r="Q115" s="17">
        <f ca="1">IF(AND(ISNUMBER(I115),ISNUMBER(J115),ISNUMBER(K115),ISNUMBER(M115),ISNUMBER(O115)),1-(O115-CS115)*(K115/IF(OR(E115="East",E115="West"),45,90)*(1-M115)/O115),1)</f>
        <v>1</v>
      </c>
      <c r="R115" s="32" t="str">
        <f ca="1">IF(OR(P115&gt;1,Q115&gt;1),"Horizon shading ","")</f>
        <v/>
      </c>
      <c r="S115" s="29"/>
      <c r="T115" s="28"/>
      <c r="U115" s="39">
        <f>IF(AND(ISNUMBER(S115),ISNUMBER(T115)),1-0.5*(1-BT115),1)</f>
        <v>1</v>
      </c>
      <c r="V115" s="38">
        <f>IF(AND(ISNUMBER(S115),ISNUMBER(T115)),1-0.5*(1-DC115),1)</f>
        <v>1</v>
      </c>
      <c r="W115" s="215" t="str">
        <f>IF(OR(U115&gt;1,V115&gt;1),"Reveal shading ","")</f>
        <v/>
      </c>
      <c r="X115" s="23"/>
      <c r="Y115" s="23"/>
      <c r="Z115" s="19"/>
      <c r="AA115" s="19"/>
      <c r="AB115" s="25">
        <f ca="1">IF(AND(ISNUMBER(X115),ISNUMBER(Y115),ISNUMBER(Z115),ISNUMBER(INDIRECT("Shading!"&amp;$DZ$35&amp;$EA$35+ROW(N115)-23))),INDIRECT("Shading!"&amp;$DZ$35&amp;$EA$35+ROW(N115)-23),1)</f>
        <v>1</v>
      </c>
      <c r="AC115" s="25">
        <f ca="1">IF(AND(ISNUMBER(X115),ISNUMBER(Y115),ISNUMBER(AA115),ISNUMBER(INDIRECT("Shading!"&amp;$DZ$36&amp;$EA$36+ROW(N115)-23))),INDIRECT("Shading!"&amp;$DZ$36&amp;$EA$36+ROW(O115)-23),1)</f>
        <v>1</v>
      </c>
      <c r="AD115" s="18">
        <f ca="1">IF(AND(ISNUMBER(X115),ISNUMBER(Y115),ISNUMBER(Z115),ISNUMBER(AB115)),1-(AB115-CD115)/AB115*(1-Z115),1)</f>
        <v>1</v>
      </c>
      <c r="AE115" s="17">
        <f ca="1">IF(AND(ISNUMBER(X115),ISNUMBER(Y115),ISNUMBER(AA115),ISNUMBER(AC115)),1-(AC115-DM115)/AC115*(1-AA115),1)</f>
        <v>1</v>
      </c>
      <c r="AF115" s="215" t="str">
        <f ca="1">IF(OR(AD115&gt;1,AE115&gt;1),"Overhang shading ","")</f>
        <v/>
      </c>
      <c r="AG115" s="24"/>
      <c r="AH115" s="24"/>
      <c r="AI115" s="23"/>
      <c r="AJ115" s="37">
        <f>IF(AND(ISNUMBER($AI$19),ISNUMBER(AG115)),$F115*$AI$19/1000*$AG115,0)</f>
        <v>0</v>
      </c>
      <c r="AK115" s="36">
        <f>IF(AND(ISNUMBER($AI$19),ISNUMBER(AH115)),IF(ISNUMBER($AI115),$AI115,$G115)*$AI$19/1000*$AH115,0)</f>
        <v>0</v>
      </c>
      <c r="AL115" s="35">
        <f>IF(OR(AJ115&gt;0,AK115&gt;0),1-(AJ115+AK115)/H115*$AI$18,1)</f>
        <v>1</v>
      </c>
      <c r="AM115" s="215" t="str">
        <f>IF(AL115&gt;1,"Glazing bars/juliet balcony shading ","")</f>
        <v/>
      </c>
      <c r="AN115" s="19"/>
      <c r="AO115" s="19"/>
      <c r="AP115" s="18" t="str">
        <f ca="1">IF(OR(P115*U115*AD115*AL115*IF(ISNUMBER(AN115),AN115,1)&gt;=1,P115*U115*AD115*AL115*IF(ISNUMBER(AN115),AN115,1)=0),"",P115*U115*AD115*AL115*IF(ISNUMBER(AN115),AN115,1))</f>
        <v/>
      </c>
      <c r="AQ115" s="17" t="str">
        <f ca="1">IF(OR(Q115*V115*AE115*AL115*IF(ISNUMBER(AO115),AO115,1)&gt;=1,Q115*V115*AE115*AL115*IF(ISNUMBER(AO115),AO115,1)=0),"",Q115*V115*AE115*AL115*IF(ISNUMBER(AO115),AO115,1))</f>
        <v/>
      </c>
      <c r="AR115" s="16" t="str">
        <f ca="1">'Additional Shading 424'!$AP115</f>
        <v/>
      </c>
      <c r="AS115" s="16" t="str">
        <f ca="1">'Additional Shading 424'!$AQ115</f>
        <v/>
      </c>
      <c r="AZ115" s="15" t="e">
        <f ca="1">D115</f>
        <v>#REF!</v>
      </c>
      <c r="BA115" s="15" t="e">
        <f ca="1">C115</f>
        <v>#REF!</v>
      </c>
      <c r="BB115" s="14">
        <f>IF(AND(I115=0,J115=0),1,I115/J115)</f>
        <v>1</v>
      </c>
      <c r="BC115" s="14" t="e">
        <f ca="1">INT(MOD(BA115,360)/90)*90</f>
        <v>#REF!</v>
      </c>
      <c r="BD115" s="14" t="e">
        <f ca="1">IF(BC115=0,$BC$13+(1-$BC$13)/(1+$BB115^2)^$BD$13,IF(BC115=180,$BC$11+(1-$BC$11)/(1+$BB115^2)^$BD$11,$BC$12+(1-$BC$12)/(1+$BB115^2)^$BD$12))</f>
        <v>#REF!</v>
      </c>
      <c r="BE115" s="14" t="e">
        <f ca="1">IF(BC115=270,$BC$13+(1-$BC$13)/(1+$BB115^2)^$BD$13,IF(BC115=90,$BC$11+(1-$BC$11)/(1+$BB115^2)^$BD$11,$BC$12+(1-$BC$12)/(1+$BB115^2)^$BD$12))</f>
        <v>#REF!</v>
      </c>
      <c r="BF115" s="14" t="e">
        <f ca="1">BD115+1/2*(BE115-BD115)*(1-COS(2*($BA115-$BC115)*$BD$8))</f>
        <v>#REF!</v>
      </c>
      <c r="BG115" s="14" t="e">
        <f ca="1">IF(BC115=0,$BC$19*EXP($BD$19*$BB115)+1-$BC$19,IF(BC115=180,$BC$17+(1-$BC$17)/(1+$BB115^2)^$BD$17,$BC$18*EXP($BD$18*$BB115)+1-$BC$18))</f>
        <v>#REF!</v>
      </c>
      <c r="BH115" s="14" t="e">
        <f ca="1">IF(BC115=270,$BC$19*EXP($BD$19*$BB115)+1-$BC$19,IF(BC115=90,$BC$17+(1-$BC$17)/(1+$BB115^2)^$BD$17,$BC$18*EXP($BD$18*$BB115)+1-$BC$18))</f>
        <v>#REF!</v>
      </c>
      <c r="BI115" s="14" t="e">
        <f ca="1">BG115+1/2*(BH115-BG115)*(1-COS(2*($BA115-$BC115)*$BD$8))</f>
        <v>#REF!</v>
      </c>
      <c r="BJ115" s="14" t="e">
        <f ca="1">IF(OR(ISNUMBER(I115),ISNUMBER(J115)),MAX(BF115+1/2*(BI115-BF115)*(1-COS(2*$AZ115*$BD$8)),IF(SIN(RADIANS(D115))&lt;&gt;0,1-$I115/$G115/ABS(SIN(RADIANS(D115))),0)),IF(ISNUMBER(A115),1,#N/A))</f>
        <v>#N/A</v>
      </c>
      <c r="BK115" s="14"/>
      <c r="BL115" s="14" t="e">
        <f ca="1">S115/(0.5*F115+T115)</f>
        <v>#REF!</v>
      </c>
      <c r="BM115" s="14" t="e">
        <f ca="1">INT(MOD(BA115,360)/90)*90</f>
        <v>#REF!</v>
      </c>
      <c r="BN115" s="14" t="e">
        <f ca="1">IF(BM115=0,$BM$13*EXP($BN$13*$BL115)+1-$BM$13,IF(BM115=180,$BM$11*EXP($BN$11*$BL115)+1-$BM$11,$BM$12*EXP($BN$12*$BL115)+1-$BM$12))</f>
        <v>#REF!</v>
      </c>
      <c r="BO115" s="14" t="e">
        <f ca="1">IF(BM115=270,$BM$13*EXP($BN$13*$BL115)+1-$BM$13,IF(BM115=90,$BM$11*EXP($BN$11*$BL115)+1-$BM$11,$BM$12*EXP($BN$12*$BL115)+1-$BM$12))</f>
        <v>#REF!</v>
      </c>
      <c r="BP115" s="14" t="e">
        <f ca="1">BN115+1/2*(BO115-BN115)*(1-COS(2*($C115-$BM115)*$BN$8))</f>
        <v>#REF!</v>
      </c>
      <c r="BQ115" s="14" t="e">
        <f ca="1">IF(BM115=0,$BM$19*EXP($BN$19*$BL115)+1-$BM$19,IF(BM115=180,$BM$17*EXP($BN$17*$BL115)+1-$BM$17,$BM$18*EXP($BN$18*$BL115)+1-$BM$18))</f>
        <v>#REF!</v>
      </c>
      <c r="BR115" s="14" t="e">
        <f ca="1">IF(BM115=270,$BM$19*EXP($BN$19*$BL115)+1-$BM$19,IF(BM115=90,$BM$17*EXP($BN$17*$BL115)+1-$BM$17,$BM$18*EXP($BN$18*$BL115)+1-$BM$18))</f>
        <v>#REF!</v>
      </c>
      <c r="BS115" s="14" t="e">
        <f ca="1">BQ115+1/2*(BR115-BQ115)*(1-COS(2*($C115-$BM115)*$BN$8))</f>
        <v>#REF!</v>
      </c>
      <c r="BT115" s="14" t="e">
        <f ca="1">BP115+1/2*(BS115-BP115)*(1-COS(2*$AZ115*$BN$8))</f>
        <v>#REF!</v>
      </c>
      <c r="BU115" s="14"/>
      <c r="BV115" s="14" t="e">
        <f ca="1">X115/(0.5*G115+Y115)</f>
        <v>#REF!</v>
      </c>
      <c r="BW115" s="14" t="e">
        <f ca="1">INT(MOD(BA115,360)/90)*90</f>
        <v>#REF!</v>
      </c>
      <c r="BX115" s="14" t="e">
        <f ca="1">IF(BW115=0,$BW$13*EXP($BX$13*$BV115)+1-$BW$13,IF(BW115=180,$BW$11*EXP($BX$11*$BV115)+1-$BW$11,$BW$12*EXP($BX$12*$BV115)+1-$BW$12))</f>
        <v>#REF!</v>
      </c>
      <c r="BY115" s="14" t="e">
        <f ca="1">IF(BW115=270,$BW$13*EXP($BX$13*$BV115)+1-$BW$13,IF(BW115=90,$BW$11*EXP($BX$11*$BV115)+1-$BW$11,$BW$12*EXP($BX$12*$BV115)+1-$BW$12))</f>
        <v>#REF!</v>
      </c>
      <c r="BZ115" s="14" t="e">
        <f ca="1">BX115+1/2*(BY115-BX115)*(1-COS(2*($BA115-$BW115)*$BX$8))</f>
        <v>#REF!</v>
      </c>
      <c r="CA115" s="14" t="e">
        <f ca="1">MIN(1,IF(BW115=0,$BW$19*EXP($BX$19*$BV115)+1-$BW$19,IF(BW115=180,$BW$17*EXP($BX$17*$BV115)+1-$BW$17,$BW$18*EXP($BX$18*$BV115)+1-$BW$18)))</f>
        <v>#REF!</v>
      </c>
      <c r="CB115" s="14" t="e">
        <f ca="1">IF(BW115=270,$BW$19*EXP($BX$19*$BV115)+1-$BW$19,IF(BW115=90,$BW$17*EXP($BX$17*$BV115)+1-$BW$17,$BW$18*EXP($BX$18*$BV115)+1-$BW$18))</f>
        <v>#REF!</v>
      </c>
      <c r="CC115" s="14" t="e">
        <f ca="1">CA115+1/2*(CB115-CA115)*(1-COS(2*($BA115-$BW115)*$BX$8))</f>
        <v>#REF!</v>
      </c>
      <c r="CD115" s="14" t="e">
        <f ca="1">BZ115+1/2*(CC115-BZ115)*(1-COS(2*$AZ115*$BX$8))</f>
        <v>#REF!</v>
      </c>
      <c r="CI115" s="15" t="e">
        <f ca="1">D115</f>
        <v>#REF!</v>
      </c>
      <c r="CJ115" s="15" t="e">
        <f ca="1">C115</f>
        <v>#REF!</v>
      </c>
      <c r="CK115" s="14">
        <f>IF(AND(I115=0,J115=0),1,I115/J115)</f>
        <v>1</v>
      </c>
      <c r="CL115" s="14" t="e">
        <f ca="1">INT(MOD(CJ115,360)/90)*90</f>
        <v>#REF!</v>
      </c>
      <c r="CM115" s="14" t="e">
        <f ca="1">IF(CL115=0,$CL$13*EXP($CM$13*$CK115)+1-$CL$13,IF(CL115=180,$CL$11*EXP($CM$11*$CK115)+1-$CL$11,$CL$12*EXP($CM$12*$CK115)+1-$CL$12))</f>
        <v>#REF!</v>
      </c>
      <c r="CN115" s="14" t="e">
        <f ca="1">IF(CL115=270,$CL$13*EXP($CM$13*$CK115)+1-$CL$13,IF(CL115=90,$CL$11*EXP($CM$11*$CK115)+1-$CL$11,$CL$12*EXP($CM$12*$CK115)+1-$CL$12))</f>
        <v>#REF!</v>
      </c>
      <c r="CO115" s="14" t="e">
        <f ca="1">CM115+1/2*(CN115-CM115)*(1-COS(2*($CJ115-$CL115)*$CM$8))</f>
        <v>#REF!</v>
      </c>
      <c r="CP115" s="14" t="e">
        <f ca="1">IF(CL115=0,$CL$19*EXP($CM$19*$CK115)+1-$CL$19,IF(CL115=180,$CL$17*EXP($CM$17*$CK115)+1-$CL$17,$CL$18*EXP($CM$18*$CK115)+1-$CL$18))</f>
        <v>#REF!</v>
      </c>
      <c r="CQ115" s="14" t="e">
        <f ca="1">IF(CL115=270,$CL$19*EXP($CM$19*$CK115)+1-$CL$19,IF(CL115=90,$CL$17*EXP($CM$17*$CK115)+1-$CL$17,$CL$18*EXP($CM$18*$CK115)+1-$CL$18))</f>
        <v>#REF!</v>
      </c>
      <c r="CR115" s="14" t="e">
        <f ca="1">CP115+1/2*(CQ115-CP115)*(1-COS(2*($CJ115-$CL115)*$CM$8))</f>
        <v>#REF!</v>
      </c>
      <c r="CS115" s="14" t="e">
        <f ca="1">IF(OR(ISNUMBER(I115),ISNUMBER(J115)),MAX(CO115+1/2*(CR115-CO115)*(1-COS(2*$CI115*$CM$8)),IF(SIN(RADIANS(D115))&lt;&gt;0,1-$I115/$G115/ABS(SIN(RADIANS(D115))),0)),IF(ISNUMBER(A115),1,#N/A))</f>
        <v>#N/A</v>
      </c>
      <c r="CT115" s="14"/>
      <c r="CU115" s="14" t="e">
        <f ca="1">S115/(0.5*F115+T115)</f>
        <v>#REF!</v>
      </c>
      <c r="CV115" s="14" t="e">
        <f ca="1">INT(MOD(BA115,360)/90)*90</f>
        <v>#REF!</v>
      </c>
      <c r="CW115" s="14" t="e">
        <f ca="1">IF(CV115=0,$CV$13*EXP($CW$13*$CU115)+1-$CV$13,IF(CV115=180,$CV$11*EXP($CW$11*$CU115)+1-$CV$11,$CV$12*EXP($CW$12*$CU115)+1-$CV$12))</f>
        <v>#REF!</v>
      </c>
      <c r="CX115" s="14" t="e">
        <f ca="1">IF(CV115=270,$CV$13*EXP($CW$13*$CU115)+1-$CV$13,IF(CV115=90,$CV$11*EXP($CW$11*$CU115)+1-$CV$11,$CV$12*EXP($CW$12*$CU115)+1-$CV$12))</f>
        <v>#REF!</v>
      </c>
      <c r="CY115" s="14" t="e">
        <f ca="1">CW115+1/2*(CX115-CW115)*(1-COS(2*($CJ115-$CV115)*$CW$8))</f>
        <v>#REF!</v>
      </c>
      <c r="CZ115" s="14" t="e">
        <f ca="1">IF(CV115=0,$CV$19*EXP($CW$19*$CU115)+1-$CV$19,IF(CV115=180,$CV$17*EXP($CW$17*$CU115)+1-$CV$17,$CV$18*EXP($CW$18*$CU115)+1-$CV$18))</f>
        <v>#REF!</v>
      </c>
      <c r="DA115" s="14" t="e">
        <f ca="1">IF(CV115=270,$CV$19*EXP($CW$19*$CU115)+1-$CV$19,IF(CV115=90,$CV$17*EXP($CW$17*$CU115)+1-$CV$17,$CV$18*EXP($CW$18*$CU115)+1-$CV$18))</f>
        <v>#REF!</v>
      </c>
      <c r="DB115" s="14" t="e">
        <f ca="1">CZ115+1/2*(DA115-CZ115)*(1-COS(2*($CJ115-$CV115)*$CW$8))</f>
        <v>#REF!</v>
      </c>
      <c r="DC115" s="14" t="e">
        <f ca="1">IF(OR(ISNUMBER(S115),ISNUMBER(T115)),CY115+1/2*(DB115-CY115)*(1-COS(2*CI115*$CW$8)),IF(ISNUMBER(A115),1,#N/A))</f>
        <v>#N/A</v>
      </c>
      <c r="DD115" s="14"/>
      <c r="DE115" s="14" t="e">
        <f ca="1">X115/(0.5*G115+Y115)</f>
        <v>#REF!</v>
      </c>
      <c r="DF115" s="14" t="e">
        <f ca="1">INT(MOD(CJ115,360)/90)*90</f>
        <v>#REF!</v>
      </c>
      <c r="DG115" s="14" t="e">
        <f ca="1">IF(DF115=0,$DF$13*EXP($DG$13*$DE115)+1-$DF$13,IF(DF115=180,$DF$11*EXP($DG$11*$DE115)+1-$DF$11,$DF$12*EXP($DG$12*$DE115)+1-$DF$12))</f>
        <v>#REF!</v>
      </c>
      <c r="DH115" s="14" t="e">
        <f ca="1">IF(DF115=270,$DF$13*EXP($DG$13*$DE115)+1-$DF$13,IF(DF115=90,$DF$11*EXP($DG$11*$DE115)+1-$DF$11,$DF$12*EXP($DG$12*$DE115)+1-$DF$12))</f>
        <v>#REF!</v>
      </c>
      <c r="DI115" s="14" t="e">
        <f ca="1">DG115+1/2*(DH115-DG115)*(1-COS(2*($CJ115-$DF115)*$DG$8))</f>
        <v>#REF!</v>
      </c>
      <c r="DJ115" s="14" t="e">
        <f ca="1">MIN(1,IF(DF115=0,$DF$19+(1-$DF$19)/(1+$DE115^2)^$DG$19,IF(DF115=180,$DF$17+(1-$DF$17)/(1+$DE115^2)^$DG$17,$DF$18+(1-$DF$18)/(1+$DE115^2)^$DG$18)))</f>
        <v>#REF!</v>
      </c>
      <c r="DK115" s="14" t="e">
        <f ca="1">IF(DF115=270,$DF$19+(1-$DF$19)/(1+$DE115^2)^$DG$19,IF(DF115=90,$DF$17+(1-$DF$17)/(1+$DE115^2)^$DG$17,$DF$18+(1-$DF$18)/(1+$DE115^2)^$DG$18))</f>
        <v>#REF!</v>
      </c>
      <c r="DL115" s="14" t="e">
        <f ca="1">DJ115+1/2*(DK115-DJ115)*(1-COS(2*($CJ115-$DF115)*$DG$8))</f>
        <v>#REF!</v>
      </c>
      <c r="DM115" s="14" t="e">
        <f ca="1">IF(OR(ISNUMBER(X115),ISNUMBER(Y115)),DI115+1/2*(DL115-DI115)*(1-COS(2*$CI115*$DG$8)),IF(ISNUMBER(A115),1,#N/A))</f>
        <v>#N/A</v>
      </c>
    </row>
    <row r="116" spans="1:117" s="1" customFormat="1">
      <c r="A116" s="33" t="e">
        <f ca="1">INDIRECT("Shading!"&amp;$DZ$24&amp;$EA$24+ROW(A116)-23)</f>
        <v>#REF!</v>
      </c>
      <c r="B116" s="34" t="e">
        <f ca="1">INDIRECT("Shading!"&amp;$DZ$25&amp;$EA$25+ROW(B116)-23)</f>
        <v>#REF!</v>
      </c>
      <c r="C116" s="33" t="e">
        <f ca="1">INDIRECT("Shading!"&amp;$DZ$26&amp;$EA$26+ROW(C116)-23)</f>
        <v>#REF!</v>
      </c>
      <c r="D116" s="33" t="e">
        <f ca="1">INDIRECT("Shading!"&amp;$DZ$27&amp;$EA$27+ROW(D116)-23)</f>
        <v>#REF!</v>
      </c>
      <c r="E116" s="32" t="e">
        <f ca="1">INDIRECT("Shading!"&amp;$DZ$28&amp;$EA$28+ROW(E116)-23)</f>
        <v>#REF!</v>
      </c>
      <c r="F116" s="31" t="e">
        <f ca="1">INDIRECT("Shading!"&amp;$DZ$29&amp;$EA$29+ROW(F116)-23)</f>
        <v>#REF!</v>
      </c>
      <c r="G116" s="31" t="e">
        <f ca="1">INDIRECT("Shading!"&amp;$DZ$30&amp;$EA$30+ROW(G116)-23)</f>
        <v>#REF!</v>
      </c>
      <c r="H116" s="30" t="e">
        <f ca="1">INDIRECT("Shading!"&amp;$DZ$31&amp;$EA$31+ROW(H116)-23)</f>
        <v>#REF!</v>
      </c>
      <c r="I116" s="23"/>
      <c r="J116" s="23"/>
      <c r="K116" s="24"/>
      <c r="L116" s="19"/>
      <c r="M116" s="19"/>
      <c r="N116" s="25">
        <f ca="1">IF(AND(ISNUMBER(I116),ISNUMBER(J116),ISNUMBER(K116),ISNUMBER(L116),ISNUMBER(INDIRECT("Shading!"&amp;$DZ$33&amp;$EA$33+ROW(N116)-23))),INDIRECT("Shading!"&amp;$DZ$33&amp;$EA$33+ROW(N116)-23),1)</f>
        <v>1</v>
      </c>
      <c r="O116" s="25">
        <f ca="1">IF(AND(ISNUMBER(I116),ISNUMBER(J116),ISNUMBER(K116),ISNUMBER(L116),ISNUMBER(INDIRECT("Shading!"&amp;$DZ$34&amp;$EA$34+ROW(N116)-23))),INDIRECT("Shading!"&amp;$DZ$34&amp;$EA$34+ROW(O116)-23),1)</f>
        <v>1</v>
      </c>
      <c r="P116" s="18">
        <f ca="1">IF(AND(ISNUMBER(I116),ISNUMBER(J116),ISNUMBER(K116),ISNUMBER(L116),ISNUMBER(N116)),1-(N116-BJ116)*(K116/IF(OR(E116="East",E116="West"),45,90)*(1-L116)/N116),1)</f>
        <v>1</v>
      </c>
      <c r="Q116" s="17">
        <f ca="1">IF(AND(ISNUMBER(I116),ISNUMBER(J116),ISNUMBER(K116),ISNUMBER(M116),ISNUMBER(O116)),1-(O116-CS116)*(K116/IF(OR(E116="East",E116="West"),45,90)*(1-M116)/O116),1)</f>
        <v>1</v>
      </c>
      <c r="R116" s="32" t="str">
        <f ca="1">IF(OR(P116&gt;1,Q116&gt;1),"Horizon shading ","")</f>
        <v/>
      </c>
      <c r="S116" s="29"/>
      <c r="T116" s="28"/>
      <c r="U116" s="39">
        <f>IF(AND(ISNUMBER(S116),ISNUMBER(T116)),1-0.5*(1-BT116),1)</f>
        <v>1</v>
      </c>
      <c r="V116" s="38">
        <f>IF(AND(ISNUMBER(S116),ISNUMBER(T116)),1-0.5*(1-DC116),1)</f>
        <v>1</v>
      </c>
      <c r="W116" s="215" t="str">
        <f>IF(OR(U116&gt;1,V116&gt;1),"Reveal shading ","")</f>
        <v/>
      </c>
      <c r="X116" s="23"/>
      <c r="Y116" s="23"/>
      <c r="Z116" s="19"/>
      <c r="AA116" s="19"/>
      <c r="AB116" s="25">
        <f ca="1">IF(AND(ISNUMBER(X116),ISNUMBER(Y116),ISNUMBER(Z116),ISNUMBER(INDIRECT("Shading!"&amp;$DZ$35&amp;$EA$35+ROW(N116)-23))),INDIRECT("Shading!"&amp;$DZ$35&amp;$EA$35+ROW(N116)-23),1)</f>
        <v>1</v>
      </c>
      <c r="AC116" s="25">
        <f ca="1">IF(AND(ISNUMBER(X116),ISNUMBER(Y116),ISNUMBER(AA116),ISNUMBER(INDIRECT("Shading!"&amp;$DZ$36&amp;$EA$36+ROW(N116)-23))),INDIRECT("Shading!"&amp;$DZ$36&amp;$EA$36+ROW(O116)-23),1)</f>
        <v>1</v>
      </c>
      <c r="AD116" s="18">
        <f ca="1">IF(AND(ISNUMBER(X116),ISNUMBER(Y116),ISNUMBER(Z116),ISNUMBER(AB116)),1-(AB116-CD116)/AB116*(1-Z116),1)</f>
        <v>1</v>
      </c>
      <c r="AE116" s="17">
        <f ca="1">IF(AND(ISNUMBER(X116),ISNUMBER(Y116),ISNUMBER(AA116),ISNUMBER(AC116)),1-(AC116-DM116)/AC116*(1-AA116),1)</f>
        <v>1</v>
      </c>
      <c r="AF116" s="215" t="str">
        <f ca="1">IF(OR(AD116&gt;1,AE116&gt;1),"Overhang shading ","")</f>
        <v/>
      </c>
      <c r="AG116" s="24"/>
      <c r="AH116" s="24"/>
      <c r="AI116" s="23"/>
      <c r="AJ116" s="37">
        <f>IF(AND(ISNUMBER($AI$19),ISNUMBER(AG116)),$F116*$AI$19/1000*$AG116,0)</f>
        <v>0</v>
      </c>
      <c r="AK116" s="36">
        <f>IF(AND(ISNUMBER($AI$19),ISNUMBER(AH116)),IF(ISNUMBER($AI116),$AI116,$G116)*$AI$19/1000*$AH116,0)</f>
        <v>0</v>
      </c>
      <c r="AL116" s="35">
        <f>IF(OR(AJ116&gt;0,AK116&gt;0),1-(AJ116+AK116)/H116*$AI$18,1)</f>
        <v>1</v>
      </c>
      <c r="AM116" s="215" t="str">
        <f>IF(AL116&gt;1,"Glazing bars/juliet balcony shading ","")</f>
        <v/>
      </c>
      <c r="AN116" s="19"/>
      <c r="AO116" s="19"/>
      <c r="AP116" s="18" t="str">
        <f ca="1">IF(OR(P116*U116*AD116*AL116*IF(ISNUMBER(AN116),AN116,1)&gt;=1,P116*U116*AD116*AL116*IF(ISNUMBER(AN116),AN116,1)=0),"",P116*U116*AD116*AL116*IF(ISNUMBER(AN116),AN116,1))</f>
        <v/>
      </c>
      <c r="AQ116" s="17" t="str">
        <f ca="1">IF(OR(Q116*V116*AE116*AL116*IF(ISNUMBER(AO116),AO116,1)&gt;=1,Q116*V116*AE116*AL116*IF(ISNUMBER(AO116),AO116,1)=0),"",Q116*V116*AE116*AL116*IF(ISNUMBER(AO116),AO116,1))</f>
        <v/>
      </c>
      <c r="AR116" s="16" t="str">
        <f ca="1">'Additional Shading 424'!$AP116</f>
        <v/>
      </c>
      <c r="AS116" s="16" t="str">
        <f ca="1">'Additional Shading 424'!$AQ116</f>
        <v/>
      </c>
      <c r="AZ116" s="15" t="e">
        <f ca="1">D116</f>
        <v>#REF!</v>
      </c>
      <c r="BA116" s="15" t="e">
        <f ca="1">C116</f>
        <v>#REF!</v>
      </c>
      <c r="BB116" s="14">
        <f>IF(AND(I116=0,J116=0),1,I116/J116)</f>
        <v>1</v>
      </c>
      <c r="BC116" s="14" t="e">
        <f ca="1">INT(MOD(BA116,360)/90)*90</f>
        <v>#REF!</v>
      </c>
      <c r="BD116" s="14" t="e">
        <f ca="1">IF(BC116=0,$BC$13+(1-$BC$13)/(1+$BB116^2)^$BD$13,IF(BC116=180,$BC$11+(1-$BC$11)/(1+$BB116^2)^$BD$11,$BC$12+(1-$BC$12)/(1+$BB116^2)^$BD$12))</f>
        <v>#REF!</v>
      </c>
      <c r="BE116" s="14" t="e">
        <f ca="1">IF(BC116=270,$BC$13+(1-$BC$13)/(1+$BB116^2)^$BD$13,IF(BC116=90,$BC$11+(1-$BC$11)/(1+$BB116^2)^$BD$11,$BC$12+(1-$BC$12)/(1+$BB116^2)^$BD$12))</f>
        <v>#REF!</v>
      </c>
      <c r="BF116" s="14" t="e">
        <f ca="1">BD116+1/2*(BE116-BD116)*(1-COS(2*($BA116-$BC116)*$BD$8))</f>
        <v>#REF!</v>
      </c>
      <c r="BG116" s="14" t="e">
        <f ca="1">IF(BC116=0,$BC$19*EXP($BD$19*$BB116)+1-$BC$19,IF(BC116=180,$BC$17+(1-$BC$17)/(1+$BB116^2)^$BD$17,$BC$18*EXP($BD$18*$BB116)+1-$BC$18))</f>
        <v>#REF!</v>
      </c>
      <c r="BH116" s="14" t="e">
        <f ca="1">IF(BC116=270,$BC$19*EXP($BD$19*$BB116)+1-$BC$19,IF(BC116=90,$BC$17+(1-$BC$17)/(1+$BB116^2)^$BD$17,$BC$18*EXP($BD$18*$BB116)+1-$BC$18))</f>
        <v>#REF!</v>
      </c>
      <c r="BI116" s="14" t="e">
        <f ca="1">BG116+1/2*(BH116-BG116)*(1-COS(2*($BA116-$BC116)*$BD$8))</f>
        <v>#REF!</v>
      </c>
      <c r="BJ116" s="14" t="e">
        <f ca="1">IF(OR(ISNUMBER(I116),ISNUMBER(J116)),MAX(BF116+1/2*(BI116-BF116)*(1-COS(2*$AZ116*$BD$8)),IF(SIN(RADIANS(D116))&lt;&gt;0,1-$I116/$G116/ABS(SIN(RADIANS(D116))),0)),IF(ISNUMBER(A116),1,#N/A))</f>
        <v>#N/A</v>
      </c>
      <c r="BK116" s="14"/>
      <c r="BL116" s="14" t="e">
        <f ca="1">S116/(0.5*F116+T116)</f>
        <v>#REF!</v>
      </c>
      <c r="BM116" s="14" t="e">
        <f ca="1">INT(MOD(BA116,360)/90)*90</f>
        <v>#REF!</v>
      </c>
      <c r="BN116" s="14" t="e">
        <f ca="1">IF(BM116=0,$BM$13*EXP($BN$13*$BL116)+1-$BM$13,IF(BM116=180,$BM$11*EXP($BN$11*$BL116)+1-$BM$11,$BM$12*EXP($BN$12*$BL116)+1-$BM$12))</f>
        <v>#REF!</v>
      </c>
      <c r="BO116" s="14" t="e">
        <f ca="1">IF(BM116=270,$BM$13*EXP($BN$13*$BL116)+1-$BM$13,IF(BM116=90,$BM$11*EXP($BN$11*$BL116)+1-$BM$11,$BM$12*EXP($BN$12*$BL116)+1-$BM$12))</f>
        <v>#REF!</v>
      </c>
      <c r="BP116" s="14" t="e">
        <f ca="1">BN116+1/2*(BO116-BN116)*(1-COS(2*($C116-$BM116)*$BN$8))</f>
        <v>#REF!</v>
      </c>
      <c r="BQ116" s="14" t="e">
        <f ca="1">IF(BM116=0,$BM$19*EXP($BN$19*$BL116)+1-$BM$19,IF(BM116=180,$BM$17*EXP($BN$17*$BL116)+1-$BM$17,$BM$18*EXP($BN$18*$BL116)+1-$BM$18))</f>
        <v>#REF!</v>
      </c>
      <c r="BR116" s="14" t="e">
        <f ca="1">IF(BM116=270,$BM$19*EXP($BN$19*$BL116)+1-$BM$19,IF(BM116=90,$BM$17*EXP($BN$17*$BL116)+1-$BM$17,$BM$18*EXP($BN$18*$BL116)+1-$BM$18))</f>
        <v>#REF!</v>
      </c>
      <c r="BS116" s="14" t="e">
        <f ca="1">BQ116+1/2*(BR116-BQ116)*(1-COS(2*($C116-$BM116)*$BN$8))</f>
        <v>#REF!</v>
      </c>
      <c r="BT116" s="14" t="e">
        <f ca="1">BP116+1/2*(BS116-BP116)*(1-COS(2*$AZ116*$BN$8))</f>
        <v>#REF!</v>
      </c>
      <c r="BU116" s="14"/>
      <c r="BV116" s="14" t="e">
        <f ca="1">X116/(0.5*G116+Y116)</f>
        <v>#REF!</v>
      </c>
      <c r="BW116" s="14" t="e">
        <f ca="1">INT(MOD(BA116,360)/90)*90</f>
        <v>#REF!</v>
      </c>
      <c r="BX116" s="14" t="e">
        <f ca="1">IF(BW116=0,$BW$13*EXP($BX$13*$BV116)+1-$BW$13,IF(BW116=180,$BW$11*EXP($BX$11*$BV116)+1-$BW$11,$BW$12*EXP($BX$12*$BV116)+1-$BW$12))</f>
        <v>#REF!</v>
      </c>
      <c r="BY116" s="14" t="e">
        <f ca="1">IF(BW116=270,$BW$13*EXP($BX$13*$BV116)+1-$BW$13,IF(BW116=90,$BW$11*EXP($BX$11*$BV116)+1-$BW$11,$BW$12*EXP($BX$12*$BV116)+1-$BW$12))</f>
        <v>#REF!</v>
      </c>
      <c r="BZ116" s="14" t="e">
        <f ca="1">BX116+1/2*(BY116-BX116)*(1-COS(2*($BA116-$BW116)*$BX$8))</f>
        <v>#REF!</v>
      </c>
      <c r="CA116" s="14" t="e">
        <f ca="1">MIN(1,IF(BW116=0,$BW$19*EXP($BX$19*$BV116)+1-$BW$19,IF(BW116=180,$BW$17*EXP($BX$17*$BV116)+1-$BW$17,$BW$18*EXP($BX$18*$BV116)+1-$BW$18)))</f>
        <v>#REF!</v>
      </c>
      <c r="CB116" s="14" t="e">
        <f ca="1">IF(BW116=270,$BW$19*EXP($BX$19*$BV116)+1-$BW$19,IF(BW116=90,$BW$17*EXP($BX$17*$BV116)+1-$BW$17,$BW$18*EXP($BX$18*$BV116)+1-$BW$18))</f>
        <v>#REF!</v>
      </c>
      <c r="CC116" s="14" t="e">
        <f ca="1">CA116+1/2*(CB116-CA116)*(1-COS(2*($BA116-$BW116)*$BX$8))</f>
        <v>#REF!</v>
      </c>
      <c r="CD116" s="14" t="e">
        <f ca="1">BZ116+1/2*(CC116-BZ116)*(1-COS(2*$AZ116*$BX$8))</f>
        <v>#REF!</v>
      </c>
      <c r="CI116" s="15" t="e">
        <f ca="1">D116</f>
        <v>#REF!</v>
      </c>
      <c r="CJ116" s="15" t="e">
        <f ca="1">C116</f>
        <v>#REF!</v>
      </c>
      <c r="CK116" s="14">
        <f>IF(AND(I116=0,J116=0),1,I116/J116)</f>
        <v>1</v>
      </c>
      <c r="CL116" s="14" t="e">
        <f ca="1">INT(MOD(CJ116,360)/90)*90</f>
        <v>#REF!</v>
      </c>
      <c r="CM116" s="14" t="e">
        <f ca="1">IF(CL116=0,$CL$13*EXP($CM$13*$CK116)+1-$CL$13,IF(CL116=180,$CL$11*EXP($CM$11*$CK116)+1-$CL$11,$CL$12*EXP($CM$12*$CK116)+1-$CL$12))</f>
        <v>#REF!</v>
      </c>
      <c r="CN116" s="14" t="e">
        <f ca="1">IF(CL116=270,$CL$13*EXP($CM$13*$CK116)+1-$CL$13,IF(CL116=90,$CL$11*EXP($CM$11*$CK116)+1-$CL$11,$CL$12*EXP($CM$12*$CK116)+1-$CL$12))</f>
        <v>#REF!</v>
      </c>
      <c r="CO116" s="14" t="e">
        <f ca="1">CM116+1/2*(CN116-CM116)*(1-COS(2*($CJ116-$CL116)*$CM$8))</f>
        <v>#REF!</v>
      </c>
      <c r="CP116" s="14" t="e">
        <f ca="1">IF(CL116=0,$CL$19*EXP($CM$19*$CK116)+1-$CL$19,IF(CL116=180,$CL$17*EXP($CM$17*$CK116)+1-$CL$17,$CL$18*EXP($CM$18*$CK116)+1-$CL$18))</f>
        <v>#REF!</v>
      </c>
      <c r="CQ116" s="14" t="e">
        <f ca="1">IF(CL116=270,$CL$19*EXP($CM$19*$CK116)+1-$CL$19,IF(CL116=90,$CL$17*EXP($CM$17*$CK116)+1-$CL$17,$CL$18*EXP($CM$18*$CK116)+1-$CL$18))</f>
        <v>#REF!</v>
      </c>
      <c r="CR116" s="14" t="e">
        <f ca="1">CP116+1/2*(CQ116-CP116)*(1-COS(2*($CJ116-$CL116)*$CM$8))</f>
        <v>#REF!</v>
      </c>
      <c r="CS116" s="14" t="e">
        <f ca="1">IF(OR(ISNUMBER(I116),ISNUMBER(J116)),MAX(CO116+1/2*(CR116-CO116)*(1-COS(2*$CI116*$CM$8)),IF(SIN(RADIANS(D116))&lt;&gt;0,1-$I116/$G116/ABS(SIN(RADIANS(D116))),0)),IF(ISNUMBER(A116),1,#N/A))</f>
        <v>#N/A</v>
      </c>
      <c r="CT116" s="14"/>
      <c r="CU116" s="14" t="e">
        <f ca="1">S116/(0.5*F116+T116)</f>
        <v>#REF!</v>
      </c>
      <c r="CV116" s="14" t="e">
        <f ca="1">INT(MOD(BA116,360)/90)*90</f>
        <v>#REF!</v>
      </c>
      <c r="CW116" s="14" t="e">
        <f ca="1">IF(CV116=0,$CV$13*EXP($CW$13*$CU116)+1-$CV$13,IF(CV116=180,$CV$11*EXP($CW$11*$CU116)+1-$CV$11,$CV$12*EXP($CW$12*$CU116)+1-$CV$12))</f>
        <v>#REF!</v>
      </c>
      <c r="CX116" s="14" t="e">
        <f ca="1">IF(CV116=270,$CV$13*EXP($CW$13*$CU116)+1-$CV$13,IF(CV116=90,$CV$11*EXP($CW$11*$CU116)+1-$CV$11,$CV$12*EXP($CW$12*$CU116)+1-$CV$12))</f>
        <v>#REF!</v>
      </c>
      <c r="CY116" s="14" t="e">
        <f ca="1">CW116+1/2*(CX116-CW116)*(1-COS(2*($CJ116-$CV116)*$CW$8))</f>
        <v>#REF!</v>
      </c>
      <c r="CZ116" s="14" t="e">
        <f ca="1">IF(CV116=0,$CV$19*EXP($CW$19*$CU116)+1-$CV$19,IF(CV116=180,$CV$17*EXP($CW$17*$CU116)+1-$CV$17,$CV$18*EXP($CW$18*$CU116)+1-$CV$18))</f>
        <v>#REF!</v>
      </c>
      <c r="DA116" s="14" t="e">
        <f ca="1">IF(CV116=270,$CV$19*EXP($CW$19*$CU116)+1-$CV$19,IF(CV116=90,$CV$17*EXP($CW$17*$CU116)+1-$CV$17,$CV$18*EXP($CW$18*$CU116)+1-$CV$18))</f>
        <v>#REF!</v>
      </c>
      <c r="DB116" s="14" t="e">
        <f ca="1">CZ116+1/2*(DA116-CZ116)*(1-COS(2*($CJ116-$CV116)*$CW$8))</f>
        <v>#REF!</v>
      </c>
      <c r="DC116" s="14" t="e">
        <f ca="1">IF(OR(ISNUMBER(S116),ISNUMBER(T116)),CY116+1/2*(DB116-CY116)*(1-COS(2*CI116*$CW$8)),IF(ISNUMBER(A116),1,#N/A))</f>
        <v>#N/A</v>
      </c>
      <c r="DD116" s="14"/>
      <c r="DE116" s="14" t="e">
        <f ca="1">X116/(0.5*G116+Y116)</f>
        <v>#REF!</v>
      </c>
      <c r="DF116" s="14" t="e">
        <f ca="1">INT(MOD(CJ116,360)/90)*90</f>
        <v>#REF!</v>
      </c>
      <c r="DG116" s="14" t="e">
        <f ca="1">IF(DF116=0,$DF$13*EXP($DG$13*$DE116)+1-$DF$13,IF(DF116=180,$DF$11*EXP($DG$11*$DE116)+1-$DF$11,$DF$12*EXP($DG$12*$DE116)+1-$DF$12))</f>
        <v>#REF!</v>
      </c>
      <c r="DH116" s="14" t="e">
        <f ca="1">IF(DF116=270,$DF$13*EXP($DG$13*$DE116)+1-$DF$13,IF(DF116=90,$DF$11*EXP($DG$11*$DE116)+1-$DF$11,$DF$12*EXP($DG$12*$DE116)+1-$DF$12))</f>
        <v>#REF!</v>
      </c>
      <c r="DI116" s="14" t="e">
        <f ca="1">DG116+1/2*(DH116-DG116)*(1-COS(2*($CJ116-$DF116)*$DG$8))</f>
        <v>#REF!</v>
      </c>
      <c r="DJ116" s="14" t="e">
        <f ca="1">MIN(1,IF(DF116=0,$DF$19+(1-$DF$19)/(1+$DE116^2)^$DG$19,IF(DF116=180,$DF$17+(1-$DF$17)/(1+$DE116^2)^$DG$17,$DF$18+(1-$DF$18)/(1+$DE116^2)^$DG$18)))</f>
        <v>#REF!</v>
      </c>
      <c r="DK116" s="14" t="e">
        <f ca="1">IF(DF116=270,$DF$19+(1-$DF$19)/(1+$DE116^2)^$DG$19,IF(DF116=90,$DF$17+(1-$DF$17)/(1+$DE116^2)^$DG$17,$DF$18+(1-$DF$18)/(1+$DE116^2)^$DG$18))</f>
        <v>#REF!</v>
      </c>
      <c r="DL116" s="14" t="e">
        <f ca="1">DJ116+1/2*(DK116-DJ116)*(1-COS(2*($CJ116-$DF116)*$DG$8))</f>
        <v>#REF!</v>
      </c>
      <c r="DM116" s="14" t="e">
        <f ca="1">IF(OR(ISNUMBER(X116),ISNUMBER(Y116)),DI116+1/2*(DL116-DI116)*(1-COS(2*$CI116*$DG$8)),IF(ISNUMBER(A116),1,#N/A))</f>
        <v>#N/A</v>
      </c>
    </row>
    <row r="117" spans="1:117" s="1" customFormat="1">
      <c r="A117" s="33" t="e">
        <f ca="1">INDIRECT("Shading!"&amp;$DZ$24&amp;$EA$24+ROW(A117)-23)</f>
        <v>#REF!</v>
      </c>
      <c r="B117" s="34" t="e">
        <f ca="1">INDIRECT("Shading!"&amp;$DZ$25&amp;$EA$25+ROW(B117)-23)</f>
        <v>#REF!</v>
      </c>
      <c r="C117" s="33" t="e">
        <f ca="1">INDIRECT("Shading!"&amp;$DZ$26&amp;$EA$26+ROW(C117)-23)</f>
        <v>#REF!</v>
      </c>
      <c r="D117" s="33" t="e">
        <f ca="1">INDIRECT("Shading!"&amp;$DZ$27&amp;$EA$27+ROW(D117)-23)</f>
        <v>#REF!</v>
      </c>
      <c r="E117" s="32" t="e">
        <f ca="1">INDIRECT("Shading!"&amp;$DZ$28&amp;$EA$28+ROW(E117)-23)</f>
        <v>#REF!</v>
      </c>
      <c r="F117" s="31" t="e">
        <f ca="1">INDIRECT("Shading!"&amp;$DZ$29&amp;$EA$29+ROW(F117)-23)</f>
        <v>#REF!</v>
      </c>
      <c r="G117" s="31" t="e">
        <f ca="1">INDIRECT("Shading!"&amp;$DZ$30&amp;$EA$30+ROW(G117)-23)</f>
        <v>#REF!</v>
      </c>
      <c r="H117" s="30" t="e">
        <f ca="1">INDIRECT("Shading!"&amp;$DZ$31&amp;$EA$31+ROW(H117)-23)</f>
        <v>#REF!</v>
      </c>
      <c r="I117" s="23"/>
      <c r="J117" s="23"/>
      <c r="K117" s="24"/>
      <c r="L117" s="19"/>
      <c r="M117" s="19"/>
      <c r="N117" s="25">
        <f ca="1">IF(AND(ISNUMBER(I117),ISNUMBER(J117),ISNUMBER(K117),ISNUMBER(L117),ISNUMBER(INDIRECT("Shading!"&amp;$DZ$33&amp;$EA$33+ROW(N117)-23))),INDIRECT("Shading!"&amp;$DZ$33&amp;$EA$33+ROW(N117)-23),1)</f>
        <v>1</v>
      </c>
      <c r="O117" s="25">
        <f ca="1">IF(AND(ISNUMBER(I117),ISNUMBER(J117),ISNUMBER(K117),ISNUMBER(L117),ISNUMBER(INDIRECT("Shading!"&amp;$DZ$34&amp;$EA$34+ROW(N117)-23))),INDIRECT("Shading!"&amp;$DZ$34&amp;$EA$34+ROW(O117)-23),1)</f>
        <v>1</v>
      </c>
      <c r="P117" s="18">
        <f ca="1">IF(AND(ISNUMBER(I117),ISNUMBER(J117),ISNUMBER(K117),ISNUMBER(L117),ISNUMBER(N117)),1-(N117-BJ117)*(K117/IF(OR(E117="East",E117="West"),45,90)*(1-L117)/N117),1)</f>
        <v>1</v>
      </c>
      <c r="Q117" s="17">
        <f ca="1">IF(AND(ISNUMBER(I117),ISNUMBER(J117),ISNUMBER(K117),ISNUMBER(M117),ISNUMBER(O117)),1-(O117-CS117)*(K117/IF(OR(E117="East",E117="West"),45,90)*(1-M117)/O117),1)</f>
        <v>1</v>
      </c>
      <c r="R117" s="32" t="str">
        <f ca="1">IF(OR(P117&gt;1,Q117&gt;1),"Horizon shading ","")</f>
        <v/>
      </c>
      <c r="S117" s="29"/>
      <c r="T117" s="28"/>
      <c r="U117" s="39">
        <f>IF(AND(ISNUMBER(S117),ISNUMBER(T117)),1-0.5*(1-BT117),1)</f>
        <v>1</v>
      </c>
      <c r="V117" s="38">
        <f>IF(AND(ISNUMBER(S117),ISNUMBER(T117)),1-0.5*(1-DC117),1)</f>
        <v>1</v>
      </c>
      <c r="W117" s="215" t="str">
        <f>IF(OR(U117&gt;1,V117&gt;1),"Reveal shading ","")</f>
        <v/>
      </c>
      <c r="X117" s="23"/>
      <c r="Y117" s="23"/>
      <c r="Z117" s="19"/>
      <c r="AA117" s="19"/>
      <c r="AB117" s="25">
        <f ca="1">IF(AND(ISNUMBER(X117),ISNUMBER(Y117),ISNUMBER(Z117),ISNUMBER(INDIRECT("Shading!"&amp;$DZ$35&amp;$EA$35+ROW(N117)-23))),INDIRECT("Shading!"&amp;$DZ$35&amp;$EA$35+ROW(N117)-23),1)</f>
        <v>1</v>
      </c>
      <c r="AC117" s="25">
        <f ca="1">IF(AND(ISNUMBER(X117),ISNUMBER(Y117),ISNUMBER(AA117),ISNUMBER(INDIRECT("Shading!"&amp;$DZ$36&amp;$EA$36+ROW(N117)-23))),INDIRECT("Shading!"&amp;$DZ$36&amp;$EA$36+ROW(O117)-23),1)</f>
        <v>1</v>
      </c>
      <c r="AD117" s="18">
        <f ca="1">IF(AND(ISNUMBER(X117),ISNUMBER(Y117),ISNUMBER(Z117),ISNUMBER(AB117)),1-(AB117-CD117)/AB117*(1-Z117),1)</f>
        <v>1</v>
      </c>
      <c r="AE117" s="17">
        <f ca="1">IF(AND(ISNUMBER(X117),ISNUMBER(Y117),ISNUMBER(AA117),ISNUMBER(AC117)),1-(AC117-DM117)/AC117*(1-AA117),1)</f>
        <v>1</v>
      </c>
      <c r="AF117" s="215" t="str">
        <f ca="1">IF(OR(AD117&gt;1,AE117&gt;1),"Overhang shading ","")</f>
        <v/>
      </c>
      <c r="AG117" s="24"/>
      <c r="AH117" s="24"/>
      <c r="AI117" s="23"/>
      <c r="AJ117" s="37">
        <f>IF(AND(ISNUMBER($AI$19),ISNUMBER(AG117)),$F117*$AI$19/1000*$AG117,0)</f>
        <v>0</v>
      </c>
      <c r="AK117" s="36">
        <f>IF(AND(ISNUMBER($AI$19),ISNUMBER(AH117)),IF(ISNUMBER($AI117),$AI117,$G117)*$AI$19/1000*$AH117,0)</f>
        <v>0</v>
      </c>
      <c r="AL117" s="35">
        <f>IF(OR(AJ117&gt;0,AK117&gt;0),1-(AJ117+AK117)/H117*$AI$18,1)</f>
        <v>1</v>
      </c>
      <c r="AM117" s="215" t="str">
        <f>IF(AL117&gt;1,"Glazing bars/juliet balcony shading ","")</f>
        <v/>
      </c>
      <c r="AN117" s="19"/>
      <c r="AO117" s="19"/>
      <c r="AP117" s="18" t="str">
        <f ca="1">IF(OR(P117*U117*AD117*AL117*IF(ISNUMBER(AN117),AN117,1)&gt;=1,P117*U117*AD117*AL117*IF(ISNUMBER(AN117),AN117,1)=0),"",P117*U117*AD117*AL117*IF(ISNUMBER(AN117),AN117,1))</f>
        <v/>
      </c>
      <c r="AQ117" s="17" t="str">
        <f ca="1">IF(OR(Q117*V117*AE117*AL117*IF(ISNUMBER(AO117),AO117,1)&gt;=1,Q117*V117*AE117*AL117*IF(ISNUMBER(AO117),AO117,1)=0),"",Q117*V117*AE117*AL117*IF(ISNUMBER(AO117),AO117,1))</f>
        <v/>
      </c>
      <c r="AR117" s="16" t="str">
        <f ca="1">'Additional Shading 424'!$AP117</f>
        <v/>
      </c>
      <c r="AS117" s="16" t="str">
        <f ca="1">'Additional Shading 424'!$AQ117</f>
        <v/>
      </c>
      <c r="AZ117" s="15" t="e">
        <f ca="1">D117</f>
        <v>#REF!</v>
      </c>
      <c r="BA117" s="15" t="e">
        <f ca="1">C117</f>
        <v>#REF!</v>
      </c>
      <c r="BB117" s="14">
        <f>IF(AND(I117=0,J117=0),1,I117/J117)</f>
        <v>1</v>
      </c>
      <c r="BC117" s="14" t="e">
        <f ca="1">INT(MOD(BA117,360)/90)*90</f>
        <v>#REF!</v>
      </c>
      <c r="BD117" s="14" t="e">
        <f ca="1">IF(BC117=0,$BC$13+(1-$BC$13)/(1+$BB117^2)^$BD$13,IF(BC117=180,$BC$11+(1-$BC$11)/(1+$BB117^2)^$BD$11,$BC$12+(1-$BC$12)/(1+$BB117^2)^$BD$12))</f>
        <v>#REF!</v>
      </c>
      <c r="BE117" s="14" t="e">
        <f ca="1">IF(BC117=270,$BC$13+(1-$BC$13)/(1+$BB117^2)^$BD$13,IF(BC117=90,$BC$11+(1-$BC$11)/(1+$BB117^2)^$BD$11,$BC$12+(1-$BC$12)/(1+$BB117^2)^$BD$12))</f>
        <v>#REF!</v>
      </c>
      <c r="BF117" s="14" t="e">
        <f ca="1">BD117+1/2*(BE117-BD117)*(1-COS(2*($BA117-$BC117)*$BD$8))</f>
        <v>#REF!</v>
      </c>
      <c r="BG117" s="14" t="e">
        <f ca="1">IF(BC117=0,$BC$19*EXP($BD$19*$BB117)+1-$BC$19,IF(BC117=180,$BC$17+(1-$BC$17)/(1+$BB117^2)^$BD$17,$BC$18*EXP($BD$18*$BB117)+1-$BC$18))</f>
        <v>#REF!</v>
      </c>
      <c r="BH117" s="14" t="e">
        <f ca="1">IF(BC117=270,$BC$19*EXP($BD$19*$BB117)+1-$BC$19,IF(BC117=90,$BC$17+(1-$BC$17)/(1+$BB117^2)^$BD$17,$BC$18*EXP($BD$18*$BB117)+1-$BC$18))</f>
        <v>#REF!</v>
      </c>
      <c r="BI117" s="14" t="e">
        <f ca="1">BG117+1/2*(BH117-BG117)*(1-COS(2*($BA117-$BC117)*$BD$8))</f>
        <v>#REF!</v>
      </c>
      <c r="BJ117" s="14" t="e">
        <f ca="1">IF(OR(ISNUMBER(I117),ISNUMBER(J117)),MAX(BF117+1/2*(BI117-BF117)*(1-COS(2*$AZ117*$BD$8)),IF(SIN(RADIANS(D117))&lt;&gt;0,1-$I117/$G117/ABS(SIN(RADIANS(D117))),0)),IF(ISNUMBER(A117),1,#N/A))</f>
        <v>#N/A</v>
      </c>
      <c r="BK117" s="14"/>
      <c r="BL117" s="14" t="e">
        <f ca="1">S117/(0.5*F117+T117)</f>
        <v>#REF!</v>
      </c>
      <c r="BM117" s="14" t="e">
        <f ca="1">INT(MOD(BA117,360)/90)*90</f>
        <v>#REF!</v>
      </c>
      <c r="BN117" s="14" t="e">
        <f ca="1">IF(BM117=0,$BM$13*EXP($BN$13*$BL117)+1-$BM$13,IF(BM117=180,$BM$11*EXP($BN$11*$BL117)+1-$BM$11,$BM$12*EXP($BN$12*$BL117)+1-$BM$12))</f>
        <v>#REF!</v>
      </c>
      <c r="BO117" s="14" t="e">
        <f ca="1">IF(BM117=270,$BM$13*EXP($BN$13*$BL117)+1-$BM$13,IF(BM117=90,$BM$11*EXP($BN$11*$BL117)+1-$BM$11,$BM$12*EXP($BN$12*$BL117)+1-$BM$12))</f>
        <v>#REF!</v>
      </c>
      <c r="BP117" s="14" t="e">
        <f ca="1">BN117+1/2*(BO117-BN117)*(1-COS(2*($C117-$BM117)*$BN$8))</f>
        <v>#REF!</v>
      </c>
      <c r="BQ117" s="14" t="e">
        <f ca="1">IF(BM117=0,$BM$19*EXP($BN$19*$BL117)+1-$BM$19,IF(BM117=180,$BM$17*EXP($BN$17*$BL117)+1-$BM$17,$BM$18*EXP($BN$18*$BL117)+1-$BM$18))</f>
        <v>#REF!</v>
      </c>
      <c r="BR117" s="14" t="e">
        <f ca="1">IF(BM117=270,$BM$19*EXP($BN$19*$BL117)+1-$BM$19,IF(BM117=90,$BM$17*EXP($BN$17*$BL117)+1-$BM$17,$BM$18*EXP($BN$18*$BL117)+1-$BM$18))</f>
        <v>#REF!</v>
      </c>
      <c r="BS117" s="14" t="e">
        <f ca="1">BQ117+1/2*(BR117-BQ117)*(1-COS(2*($C117-$BM117)*$BN$8))</f>
        <v>#REF!</v>
      </c>
      <c r="BT117" s="14" t="e">
        <f ca="1">BP117+1/2*(BS117-BP117)*(1-COS(2*$AZ117*$BN$8))</f>
        <v>#REF!</v>
      </c>
      <c r="BU117" s="14"/>
      <c r="BV117" s="14" t="e">
        <f ca="1">X117/(0.5*G117+Y117)</f>
        <v>#REF!</v>
      </c>
      <c r="BW117" s="14" t="e">
        <f ca="1">INT(MOD(BA117,360)/90)*90</f>
        <v>#REF!</v>
      </c>
      <c r="BX117" s="14" t="e">
        <f ca="1">IF(BW117=0,$BW$13*EXP($BX$13*$BV117)+1-$BW$13,IF(BW117=180,$BW$11*EXP($BX$11*$BV117)+1-$BW$11,$BW$12*EXP($BX$12*$BV117)+1-$BW$12))</f>
        <v>#REF!</v>
      </c>
      <c r="BY117" s="14" t="e">
        <f ca="1">IF(BW117=270,$BW$13*EXP($BX$13*$BV117)+1-$BW$13,IF(BW117=90,$BW$11*EXP($BX$11*$BV117)+1-$BW$11,$BW$12*EXP($BX$12*$BV117)+1-$BW$12))</f>
        <v>#REF!</v>
      </c>
      <c r="BZ117" s="14" t="e">
        <f ca="1">BX117+1/2*(BY117-BX117)*(1-COS(2*($BA117-$BW117)*$BX$8))</f>
        <v>#REF!</v>
      </c>
      <c r="CA117" s="14" t="e">
        <f ca="1">MIN(1,IF(BW117=0,$BW$19*EXP($BX$19*$BV117)+1-$BW$19,IF(BW117=180,$BW$17*EXP($BX$17*$BV117)+1-$BW$17,$BW$18*EXP($BX$18*$BV117)+1-$BW$18)))</f>
        <v>#REF!</v>
      </c>
      <c r="CB117" s="14" t="e">
        <f ca="1">IF(BW117=270,$BW$19*EXP($BX$19*$BV117)+1-$BW$19,IF(BW117=90,$BW$17*EXP($BX$17*$BV117)+1-$BW$17,$BW$18*EXP($BX$18*$BV117)+1-$BW$18))</f>
        <v>#REF!</v>
      </c>
      <c r="CC117" s="14" t="e">
        <f ca="1">CA117+1/2*(CB117-CA117)*(1-COS(2*($BA117-$BW117)*$BX$8))</f>
        <v>#REF!</v>
      </c>
      <c r="CD117" s="14" t="e">
        <f ca="1">BZ117+1/2*(CC117-BZ117)*(1-COS(2*$AZ117*$BX$8))</f>
        <v>#REF!</v>
      </c>
      <c r="CI117" s="15" t="e">
        <f ca="1">D117</f>
        <v>#REF!</v>
      </c>
      <c r="CJ117" s="15" t="e">
        <f ca="1">C117</f>
        <v>#REF!</v>
      </c>
      <c r="CK117" s="14">
        <f>IF(AND(I117=0,J117=0),1,I117/J117)</f>
        <v>1</v>
      </c>
      <c r="CL117" s="14" t="e">
        <f ca="1">INT(MOD(CJ117,360)/90)*90</f>
        <v>#REF!</v>
      </c>
      <c r="CM117" s="14" t="e">
        <f ca="1">IF(CL117=0,$CL$13*EXP($CM$13*$CK117)+1-$CL$13,IF(CL117=180,$CL$11*EXP($CM$11*$CK117)+1-$CL$11,$CL$12*EXP($CM$12*$CK117)+1-$CL$12))</f>
        <v>#REF!</v>
      </c>
      <c r="CN117" s="14" t="e">
        <f ca="1">IF(CL117=270,$CL$13*EXP($CM$13*$CK117)+1-$CL$13,IF(CL117=90,$CL$11*EXP($CM$11*$CK117)+1-$CL$11,$CL$12*EXP($CM$12*$CK117)+1-$CL$12))</f>
        <v>#REF!</v>
      </c>
      <c r="CO117" s="14" t="e">
        <f ca="1">CM117+1/2*(CN117-CM117)*(1-COS(2*($CJ117-$CL117)*$CM$8))</f>
        <v>#REF!</v>
      </c>
      <c r="CP117" s="14" t="e">
        <f ca="1">IF(CL117=0,$CL$19*EXP($CM$19*$CK117)+1-$CL$19,IF(CL117=180,$CL$17*EXP($CM$17*$CK117)+1-$CL$17,$CL$18*EXP($CM$18*$CK117)+1-$CL$18))</f>
        <v>#REF!</v>
      </c>
      <c r="CQ117" s="14" t="e">
        <f ca="1">IF(CL117=270,$CL$19*EXP($CM$19*$CK117)+1-$CL$19,IF(CL117=90,$CL$17*EXP($CM$17*$CK117)+1-$CL$17,$CL$18*EXP($CM$18*$CK117)+1-$CL$18))</f>
        <v>#REF!</v>
      </c>
      <c r="CR117" s="14" t="e">
        <f ca="1">CP117+1/2*(CQ117-CP117)*(1-COS(2*($CJ117-$CL117)*$CM$8))</f>
        <v>#REF!</v>
      </c>
      <c r="CS117" s="14" t="e">
        <f ca="1">IF(OR(ISNUMBER(I117),ISNUMBER(J117)),MAX(CO117+1/2*(CR117-CO117)*(1-COS(2*$CI117*$CM$8)),IF(SIN(RADIANS(D117))&lt;&gt;0,1-$I117/$G117/ABS(SIN(RADIANS(D117))),0)),IF(ISNUMBER(A117),1,#N/A))</f>
        <v>#N/A</v>
      </c>
      <c r="CT117" s="14"/>
      <c r="CU117" s="14" t="e">
        <f ca="1">S117/(0.5*F117+T117)</f>
        <v>#REF!</v>
      </c>
      <c r="CV117" s="14" t="e">
        <f ca="1">INT(MOD(BA117,360)/90)*90</f>
        <v>#REF!</v>
      </c>
      <c r="CW117" s="14" t="e">
        <f ca="1">IF(CV117=0,$CV$13*EXP($CW$13*$CU117)+1-$CV$13,IF(CV117=180,$CV$11*EXP($CW$11*$CU117)+1-$CV$11,$CV$12*EXP($CW$12*$CU117)+1-$CV$12))</f>
        <v>#REF!</v>
      </c>
      <c r="CX117" s="14" t="e">
        <f ca="1">IF(CV117=270,$CV$13*EXP($CW$13*$CU117)+1-$CV$13,IF(CV117=90,$CV$11*EXP($CW$11*$CU117)+1-$CV$11,$CV$12*EXP($CW$12*$CU117)+1-$CV$12))</f>
        <v>#REF!</v>
      </c>
      <c r="CY117" s="14" t="e">
        <f ca="1">CW117+1/2*(CX117-CW117)*(1-COS(2*($CJ117-$CV117)*$CW$8))</f>
        <v>#REF!</v>
      </c>
      <c r="CZ117" s="14" t="e">
        <f ca="1">IF(CV117=0,$CV$19*EXP($CW$19*$CU117)+1-$CV$19,IF(CV117=180,$CV$17*EXP($CW$17*$CU117)+1-$CV$17,$CV$18*EXP($CW$18*$CU117)+1-$CV$18))</f>
        <v>#REF!</v>
      </c>
      <c r="DA117" s="14" t="e">
        <f ca="1">IF(CV117=270,$CV$19*EXP($CW$19*$CU117)+1-$CV$19,IF(CV117=90,$CV$17*EXP($CW$17*$CU117)+1-$CV$17,$CV$18*EXP($CW$18*$CU117)+1-$CV$18))</f>
        <v>#REF!</v>
      </c>
      <c r="DB117" s="14" t="e">
        <f ca="1">CZ117+1/2*(DA117-CZ117)*(1-COS(2*($CJ117-$CV117)*$CW$8))</f>
        <v>#REF!</v>
      </c>
      <c r="DC117" s="14" t="e">
        <f ca="1">IF(OR(ISNUMBER(S117),ISNUMBER(T117)),CY117+1/2*(DB117-CY117)*(1-COS(2*CI117*$CW$8)),IF(ISNUMBER(A117),1,#N/A))</f>
        <v>#N/A</v>
      </c>
      <c r="DD117" s="14"/>
      <c r="DE117" s="14" t="e">
        <f ca="1">X117/(0.5*G117+Y117)</f>
        <v>#REF!</v>
      </c>
      <c r="DF117" s="14" t="e">
        <f ca="1">INT(MOD(CJ117,360)/90)*90</f>
        <v>#REF!</v>
      </c>
      <c r="DG117" s="14" t="e">
        <f ca="1">IF(DF117=0,$DF$13*EXP($DG$13*$DE117)+1-$DF$13,IF(DF117=180,$DF$11*EXP($DG$11*$DE117)+1-$DF$11,$DF$12*EXP($DG$12*$DE117)+1-$DF$12))</f>
        <v>#REF!</v>
      </c>
      <c r="DH117" s="14" t="e">
        <f ca="1">IF(DF117=270,$DF$13*EXP($DG$13*$DE117)+1-$DF$13,IF(DF117=90,$DF$11*EXP($DG$11*$DE117)+1-$DF$11,$DF$12*EXP($DG$12*$DE117)+1-$DF$12))</f>
        <v>#REF!</v>
      </c>
      <c r="DI117" s="14" t="e">
        <f ca="1">DG117+1/2*(DH117-DG117)*(1-COS(2*($CJ117-$DF117)*$DG$8))</f>
        <v>#REF!</v>
      </c>
      <c r="DJ117" s="14" t="e">
        <f ca="1">MIN(1,IF(DF117=0,$DF$19+(1-$DF$19)/(1+$DE117^2)^$DG$19,IF(DF117=180,$DF$17+(1-$DF$17)/(1+$DE117^2)^$DG$17,$DF$18+(1-$DF$18)/(1+$DE117^2)^$DG$18)))</f>
        <v>#REF!</v>
      </c>
      <c r="DK117" s="14" t="e">
        <f ca="1">IF(DF117=270,$DF$19+(1-$DF$19)/(1+$DE117^2)^$DG$19,IF(DF117=90,$DF$17+(1-$DF$17)/(1+$DE117^2)^$DG$17,$DF$18+(1-$DF$18)/(1+$DE117^2)^$DG$18))</f>
        <v>#REF!</v>
      </c>
      <c r="DL117" s="14" t="e">
        <f ca="1">DJ117+1/2*(DK117-DJ117)*(1-COS(2*($CJ117-$DF117)*$DG$8))</f>
        <v>#REF!</v>
      </c>
      <c r="DM117" s="14" t="e">
        <f ca="1">IF(OR(ISNUMBER(X117),ISNUMBER(Y117)),DI117+1/2*(DL117-DI117)*(1-COS(2*$CI117*$DG$8)),IF(ISNUMBER(A117),1,#N/A))</f>
        <v>#N/A</v>
      </c>
    </row>
    <row r="118" spans="1:117" s="1" customFormat="1">
      <c r="A118" s="33" t="e">
        <f ca="1">INDIRECT("Shading!"&amp;$DZ$24&amp;$EA$24+ROW(A118)-23)</f>
        <v>#REF!</v>
      </c>
      <c r="B118" s="34" t="e">
        <f ca="1">INDIRECT("Shading!"&amp;$DZ$25&amp;$EA$25+ROW(B118)-23)</f>
        <v>#REF!</v>
      </c>
      <c r="C118" s="33" t="e">
        <f ca="1">INDIRECT("Shading!"&amp;$DZ$26&amp;$EA$26+ROW(C118)-23)</f>
        <v>#REF!</v>
      </c>
      <c r="D118" s="33" t="e">
        <f ca="1">INDIRECT("Shading!"&amp;$DZ$27&amp;$EA$27+ROW(D118)-23)</f>
        <v>#REF!</v>
      </c>
      <c r="E118" s="32" t="e">
        <f ca="1">INDIRECT("Shading!"&amp;$DZ$28&amp;$EA$28+ROW(E118)-23)</f>
        <v>#REF!</v>
      </c>
      <c r="F118" s="31" t="e">
        <f ca="1">INDIRECT("Shading!"&amp;$DZ$29&amp;$EA$29+ROW(F118)-23)</f>
        <v>#REF!</v>
      </c>
      <c r="G118" s="31" t="e">
        <f ca="1">INDIRECT("Shading!"&amp;$DZ$30&amp;$EA$30+ROW(G118)-23)</f>
        <v>#REF!</v>
      </c>
      <c r="H118" s="30" t="e">
        <f ca="1">INDIRECT("Shading!"&amp;$DZ$31&amp;$EA$31+ROW(H118)-23)</f>
        <v>#REF!</v>
      </c>
      <c r="I118" s="23"/>
      <c r="J118" s="23"/>
      <c r="K118" s="24"/>
      <c r="L118" s="19"/>
      <c r="M118" s="19"/>
      <c r="N118" s="25">
        <f ca="1">IF(AND(ISNUMBER(I118),ISNUMBER(J118),ISNUMBER(K118),ISNUMBER(L118),ISNUMBER(INDIRECT("Shading!"&amp;$DZ$33&amp;$EA$33+ROW(N118)-23))),INDIRECT("Shading!"&amp;$DZ$33&amp;$EA$33+ROW(N118)-23),1)</f>
        <v>1</v>
      </c>
      <c r="O118" s="25">
        <f ca="1">IF(AND(ISNUMBER(I118),ISNUMBER(J118),ISNUMBER(K118),ISNUMBER(L118),ISNUMBER(INDIRECT("Shading!"&amp;$DZ$34&amp;$EA$34+ROW(N118)-23))),INDIRECT("Shading!"&amp;$DZ$34&amp;$EA$34+ROW(O118)-23),1)</f>
        <v>1</v>
      </c>
      <c r="P118" s="18">
        <f ca="1">IF(AND(ISNUMBER(I118),ISNUMBER(J118),ISNUMBER(K118),ISNUMBER(L118),ISNUMBER(N118)),1-(N118-BJ118)*(K118/IF(OR(E118="East",E118="West"),45,90)*(1-L118)/N118),1)</f>
        <v>1</v>
      </c>
      <c r="Q118" s="17">
        <f ca="1">IF(AND(ISNUMBER(I118),ISNUMBER(J118),ISNUMBER(K118),ISNUMBER(M118),ISNUMBER(O118)),1-(O118-CS118)*(K118/IF(OR(E118="East",E118="West"),45,90)*(1-M118)/O118),1)</f>
        <v>1</v>
      </c>
      <c r="R118" s="32" t="str">
        <f ca="1">IF(OR(P118&gt;1,Q118&gt;1),"Horizon shading ","")</f>
        <v/>
      </c>
      <c r="S118" s="29"/>
      <c r="T118" s="28"/>
      <c r="U118" s="39">
        <f>IF(AND(ISNUMBER(S118),ISNUMBER(T118)),1-0.5*(1-BT118),1)</f>
        <v>1</v>
      </c>
      <c r="V118" s="38">
        <f>IF(AND(ISNUMBER(S118),ISNUMBER(T118)),1-0.5*(1-DC118),1)</f>
        <v>1</v>
      </c>
      <c r="W118" s="215" t="str">
        <f>IF(OR(U118&gt;1,V118&gt;1),"Reveal shading ","")</f>
        <v/>
      </c>
      <c r="X118" s="23"/>
      <c r="Y118" s="23"/>
      <c r="Z118" s="19"/>
      <c r="AA118" s="19"/>
      <c r="AB118" s="25">
        <f ca="1">IF(AND(ISNUMBER(X118),ISNUMBER(Y118),ISNUMBER(Z118),ISNUMBER(INDIRECT("Shading!"&amp;$DZ$35&amp;$EA$35+ROW(N118)-23))),INDIRECT("Shading!"&amp;$DZ$35&amp;$EA$35+ROW(N118)-23),1)</f>
        <v>1</v>
      </c>
      <c r="AC118" s="25">
        <f ca="1">IF(AND(ISNUMBER(X118),ISNUMBER(Y118),ISNUMBER(AA118),ISNUMBER(INDIRECT("Shading!"&amp;$DZ$36&amp;$EA$36+ROW(N118)-23))),INDIRECT("Shading!"&amp;$DZ$36&amp;$EA$36+ROW(O118)-23),1)</f>
        <v>1</v>
      </c>
      <c r="AD118" s="18">
        <f ca="1">IF(AND(ISNUMBER(X118),ISNUMBER(Y118),ISNUMBER(Z118),ISNUMBER(AB118)),1-(AB118-CD118)/AB118*(1-Z118),1)</f>
        <v>1</v>
      </c>
      <c r="AE118" s="17">
        <f ca="1">IF(AND(ISNUMBER(X118),ISNUMBER(Y118),ISNUMBER(AA118),ISNUMBER(AC118)),1-(AC118-DM118)/AC118*(1-AA118),1)</f>
        <v>1</v>
      </c>
      <c r="AF118" s="215" t="str">
        <f ca="1">IF(OR(AD118&gt;1,AE118&gt;1),"Overhang shading ","")</f>
        <v/>
      </c>
      <c r="AG118" s="24"/>
      <c r="AH118" s="24"/>
      <c r="AI118" s="23"/>
      <c r="AJ118" s="37">
        <f>IF(AND(ISNUMBER($AI$19),ISNUMBER(AG118)),$F118*$AI$19/1000*$AG118,0)</f>
        <v>0</v>
      </c>
      <c r="AK118" s="36">
        <f>IF(AND(ISNUMBER($AI$19),ISNUMBER(AH118)),IF(ISNUMBER($AI118),$AI118,$G118)*$AI$19/1000*$AH118,0)</f>
        <v>0</v>
      </c>
      <c r="AL118" s="35">
        <f>IF(OR(AJ118&gt;0,AK118&gt;0),1-(AJ118+AK118)/H118*$AI$18,1)</f>
        <v>1</v>
      </c>
      <c r="AM118" s="215" t="str">
        <f>IF(AL118&gt;1,"Glazing bars/juliet balcony shading ","")</f>
        <v/>
      </c>
      <c r="AN118" s="19"/>
      <c r="AO118" s="19"/>
      <c r="AP118" s="18" t="str">
        <f ca="1">IF(OR(P118*U118*AD118*AL118*IF(ISNUMBER(AN118),AN118,1)&gt;=1,P118*U118*AD118*AL118*IF(ISNUMBER(AN118),AN118,1)=0),"",P118*U118*AD118*AL118*IF(ISNUMBER(AN118),AN118,1))</f>
        <v/>
      </c>
      <c r="AQ118" s="17" t="str">
        <f ca="1">IF(OR(Q118*V118*AE118*AL118*IF(ISNUMBER(AO118),AO118,1)&gt;=1,Q118*V118*AE118*AL118*IF(ISNUMBER(AO118),AO118,1)=0),"",Q118*V118*AE118*AL118*IF(ISNUMBER(AO118),AO118,1))</f>
        <v/>
      </c>
      <c r="AR118" s="16" t="str">
        <f ca="1">'Additional Shading 424'!$AP118</f>
        <v/>
      </c>
      <c r="AS118" s="16" t="str">
        <f ca="1">'Additional Shading 424'!$AQ118</f>
        <v/>
      </c>
      <c r="AZ118" s="15" t="e">
        <f ca="1">D118</f>
        <v>#REF!</v>
      </c>
      <c r="BA118" s="15" t="e">
        <f ca="1">C118</f>
        <v>#REF!</v>
      </c>
      <c r="BB118" s="14">
        <f>IF(AND(I118=0,J118=0),1,I118/J118)</f>
        <v>1</v>
      </c>
      <c r="BC118" s="14" t="e">
        <f ca="1">INT(MOD(BA118,360)/90)*90</f>
        <v>#REF!</v>
      </c>
      <c r="BD118" s="14" t="e">
        <f ca="1">IF(BC118=0,$BC$13+(1-$BC$13)/(1+$BB118^2)^$BD$13,IF(BC118=180,$BC$11+(1-$BC$11)/(1+$BB118^2)^$BD$11,$BC$12+(1-$BC$12)/(1+$BB118^2)^$BD$12))</f>
        <v>#REF!</v>
      </c>
      <c r="BE118" s="14" t="e">
        <f ca="1">IF(BC118=270,$BC$13+(1-$BC$13)/(1+$BB118^2)^$BD$13,IF(BC118=90,$BC$11+(1-$BC$11)/(1+$BB118^2)^$BD$11,$BC$12+(1-$BC$12)/(1+$BB118^2)^$BD$12))</f>
        <v>#REF!</v>
      </c>
      <c r="BF118" s="14" t="e">
        <f ca="1">BD118+1/2*(BE118-BD118)*(1-COS(2*($BA118-$BC118)*$BD$8))</f>
        <v>#REF!</v>
      </c>
      <c r="BG118" s="14" t="e">
        <f ca="1">IF(BC118=0,$BC$19*EXP($BD$19*$BB118)+1-$BC$19,IF(BC118=180,$BC$17+(1-$BC$17)/(1+$BB118^2)^$BD$17,$BC$18*EXP($BD$18*$BB118)+1-$BC$18))</f>
        <v>#REF!</v>
      </c>
      <c r="BH118" s="14" t="e">
        <f ca="1">IF(BC118=270,$BC$19*EXP($BD$19*$BB118)+1-$BC$19,IF(BC118=90,$BC$17+(1-$BC$17)/(1+$BB118^2)^$BD$17,$BC$18*EXP($BD$18*$BB118)+1-$BC$18))</f>
        <v>#REF!</v>
      </c>
      <c r="BI118" s="14" t="e">
        <f ca="1">BG118+1/2*(BH118-BG118)*(1-COS(2*($BA118-$BC118)*$BD$8))</f>
        <v>#REF!</v>
      </c>
      <c r="BJ118" s="14" t="e">
        <f ca="1">IF(OR(ISNUMBER(I118),ISNUMBER(J118)),MAX(BF118+1/2*(BI118-BF118)*(1-COS(2*$AZ118*$BD$8)),IF(SIN(RADIANS(D118))&lt;&gt;0,1-$I118/$G118/ABS(SIN(RADIANS(D118))),0)),IF(ISNUMBER(A118),1,#N/A))</f>
        <v>#N/A</v>
      </c>
      <c r="BK118" s="14"/>
      <c r="BL118" s="14" t="e">
        <f ca="1">S118/(0.5*F118+T118)</f>
        <v>#REF!</v>
      </c>
      <c r="BM118" s="14" t="e">
        <f ca="1">INT(MOD(BA118,360)/90)*90</f>
        <v>#REF!</v>
      </c>
      <c r="BN118" s="14" t="e">
        <f ca="1">IF(BM118=0,$BM$13*EXP($BN$13*$BL118)+1-$BM$13,IF(BM118=180,$BM$11*EXP($BN$11*$BL118)+1-$BM$11,$BM$12*EXP($BN$12*$BL118)+1-$BM$12))</f>
        <v>#REF!</v>
      </c>
      <c r="BO118" s="14" t="e">
        <f ca="1">IF(BM118=270,$BM$13*EXP($BN$13*$BL118)+1-$BM$13,IF(BM118=90,$BM$11*EXP($BN$11*$BL118)+1-$BM$11,$BM$12*EXP($BN$12*$BL118)+1-$BM$12))</f>
        <v>#REF!</v>
      </c>
      <c r="BP118" s="14" t="e">
        <f ca="1">BN118+1/2*(BO118-BN118)*(1-COS(2*($C118-$BM118)*$BN$8))</f>
        <v>#REF!</v>
      </c>
      <c r="BQ118" s="14" t="e">
        <f ca="1">IF(BM118=0,$BM$19*EXP($BN$19*$BL118)+1-$BM$19,IF(BM118=180,$BM$17*EXP($BN$17*$BL118)+1-$BM$17,$BM$18*EXP($BN$18*$BL118)+1-$BM$18))</f>
        <v>#REF!</v>
      </c>
      <c r="BR118" s="14" t="e">
        <f ca="1">IF(BM118=270,$BM$19*EXP($BN$19*$BL118)+1-$BM$19,IF(BM118=90,$BM$17*EXP($BN$17*$BL118)+1-$BM$17,$BM$18*EXP($BN$18*$BL118)+1-$BM$18))</f>
        <v>#REF!</v>
      </c>
      <c r="BS118" s="14" t="e">
        <f ca="1">BQ118+1/2*(BR118-BQ118)*(1-COS(2*($C118-$BM118)*$BN$8))</f>
        <v>#REF!</v>
      </c>
      <c r="BT118" s="14" t="e">
        <f ca="1">BP118+1/2*(BS118-BP118)*(1-COS(2*$AZ118*$BN$8))</f>
        <v>#REF!</v>
      </c>
      <c r="BU118" s="14"/>
      <c r="BV118" s="14" t="e">
        <f ca="1">X118/(0.5*G118+Y118)</f>
        <v>#REF!</v>
      </c>
      <c r="BW118" s="14" t="e">
        <f ca="1">INT(MOD(BA118,360)/90)*90</f>
        <v>#REF!</v>
      </c>
      <c r="BX118" s="14" t="e">
        <f ca="1">IF(BW118=0,$BW$13*EXP($BX$13*$BV118)+1-$BW$13,IF(BW118=180,$BW$11*EXP($BX$11*$BV118)+1-$BW$11,$BW$12*EXP($BX$12*$BV118)+1-$BW$12))</f>
        <v>#REF!</v>
      </c>
      <c r="BY118" s="14" t="e">
        <f ca="1">IF(BW118=270,$BW$13*EXP($BX$13*$BV118)+1-$BW$13,IF(BW118=90,$BW$11*EXP($BX$11*$BV118)+1-$BW$11,$BW$12*EXP($BX$12*$BV118)+1-$BW$12))</f>
        <v>#REF!</v>
      </c>
      <c r="BZ118" s="14" t="e">
        <f ca="1">BX118+1/2*(BY118-BX118)*(1-COS(2*($BA118-$BW118)*$BX$8))</f>
        <v>#REF!</v>
      </c>
      <c r="CA118" s="14" t="e">
        <f ca="1">MIN(1,IF(BW118=0,$BW$19*EXP($BX$19*$BV118)+1-$BW$19,IF(BW118=180,$BW$17*EXP($BX$17*$BV118)+1-$BW$17,$BW$18*EXP($BX$18*$BV118)+1-$BW$18)))</f>
        <v>#REF!</v>
      </c>
      <c r="CB118" s="14" t="e">
        <f ca="1">IF(BW118=270,$BW$19*EXP($BX$19*$BV118)+1-$BW$19,IF(BW118=90,$BW$17*EXP($BX$17*$BV118)+1-$BW$17,$BW$18*EXP($BX$18*$BV118)+1-$BW$18))</f>
        <v>#REF!</v>
      </c>
      <c r="CC118" s="14" t="e">
        <f ca="1">CA118+1/2*(CB118-CA118)*(1-COS(2*($BA118-$BW118)*$BX$8))</f>
        <v>#REF!</v>
      </c>
      <c r="CD118" s="14" t="e">
        <f ca="1">BZ118+1/2*(CC118-BZ118)*(1-COS(2*$AZ118*$BX$8))</f>
        <v>#REF!</v>
      </c>
      <c r="CI118" s="15" t="e">
        <f ca="1">D118</f>
        <v>#REF!</v>
      </c>
      <c r="CJ118" s="15" t="e">
        <f ca="1">C118</f>
        <v>#REF!</v>
      </c>
      <c r="CK118" s="14">
        <f>IF(AND(I118=0,J118=0),1,I118/J118)</f>
        <v>1</v>
      </c>
      <c r="CL118" s="14" t="e">
        <f ca="1">INT(MOD(CJ118,360)/90)*90</f>
        <v>#REF!</v>
      </c>
      <c r="CM118" s="14" t="e">
        <f ca="1">IF(CL118=0,$CL$13*EXP($CM$13*$CK118)+1-$CL$13,IF(CL118=180,$CL$11*EXP($CM$11*$CK118)+1-$CL$11,$CL$12*EXP($CM$12*$CK118)+1-$CL$12))</f>
        <v>#REF!</v>
      </c>
      <c r="CN118" s="14" t="e">
        <f ca="1">IF(CL118=270,$CL$13*EXP($CM$13*$CK118)+1-$CL$13,IF(CL118=90,$CL$11*EXP($CM$11*$CK118)+1-$CL$11,$CL$12*EXP($CM$12*$CK118)+1-$CL$12))</f>
        <v>#REF!</v>
      </c>
      <c r="CO118" s="14" t="e">
        <f ca="1">CM118+1/2*(CN118-CM118)*(1-COS(2*($CJ118-$CL118)*$CM$8))</f>
        <v>#REF!</v>
      </c>
      <c r="CP118" s="14" t="e">
        <f ca="1">IF(CL118=0,$CL$19*EXP($CM$19*$CK118)+1-$CL$19,IF(CL118=180,$CL$17*EXP($CM$17*$CK118)+1-$CL$17,$CL$18*EXP($CM$18*$CK118)+1-$CL$18))</f>
        <v>#REF!</v>
      </c>
      <c r="CQ118" s="14" t="e">
        <f ca="1">IF(CL118=270,$CL$19*EXP($CM$19*$CK118)+1-$CL$19,IF(CL118=90,$CL$17*EXP($CM$17*$CK118)+1-$CL$17,$CL$18*EXP($CM$18*$CK118)+1-$CL$18))</f>
        <v>#REF!</v>
      </c>
      <c r="CR118" s="14" t="e">
        <f ca="1">CP118+1/2*(CQ118-CP118)*(1-COS(2*($CJ118-$CL118)*$CM$8))</f>
        <v>#REF!</v>
      </c>
      <c r="CS118" s="14" t="e">
        <f ca="1">IF(OR(ISNUMBER(I118),ISNUMBER(J118)),MAX(CO118+1/2*(CR118-CO118)*(1-COS(2*$CI118*$CM$8)),IF(SIN(RADIANS(D118))&lt;&gt;0,1-$I118/$G118/ABS(SIN(RADIANS(D118))),0)),IF(ISNUMBER(A118),1,#N/A))</f>
        <v>#N/A</v>
      </c>
      <c r="CT118" s="14"/>
      <c r="CU118" s="14" t="e">
        <f ca="1">S118/(0.5*F118+T118)</f>
        <v>#REF!</v>
      </c>
      <c r="CV118" s="14" t="e">
        <f ca="1">INT(MOD(BA118,360)/90)*90</f>
        <v>#REF!</v>
      </c>
      <c r="CW118" s="14" t="e">
        <f ca="1">IF(CV118=0,$CV$13*EXP($CW$13*$CU118)+1-$CV$13,IF(CV118=180,$CV$11*EXP($CW$11*$CU118)+1-$CV$11,$CV$12*EXP($CW$12*$CU118)+1-$CV$12))</f>
        <v>#REF!</v>
      </c>
      <c r="CX118" s="14" t="e">
        <f ca="1">IF(CV118=270,$CV$13*EXP($CW$13*$CU118)+1-$CV$13,IF(CV118=90,$CV$11*EXP($CW$11*$CU118)+1-$CV$11,$CV$12*EXP($CW$12*$CU118)+1-$CV$12))</f>
        <v>#REF!</v>
      </c>
      <c r="CY118" s="14" t="e">
        <f ca="1">CW118+1/2*(CX118-CW118)*(1-COS(2*($CJ118-$CV118)*$CW$8))</f>
        <v>#REF!</v>
      </c>
      <c r="CZ118" s="14" t="e">
        <f ca="1">IF(CV118=0,$CV$19*EXP($CW$19*$CU118)+1-$CV$19,IF(CV118=180,$CV$17*EXP($CW$17*$CU118)+1-$CV$17,$CV$18*EXP($CW$18*$CU118)+1-$CV$18))</f>
        <v>#REF!</v>
      </c>
      <c r="DA118" s="14" t="e">
        <f ca="1">IF(CV118=270,$CV$19*EXP($CW$19*$CU118)+1-$CV$19,IF(CV118=90,$CV$17*EXP($CW$17*$CU118)+1-$CV$17,$CV$18*EXP($CW$18*$CU118)+1-$CV$18))</f>
        <v>#REF!</v>
      </c>
      <c r="DB118" s="14" t="e">
        <f ca="1">CZ118+1/2*(DA118-CZ118)*(1-COS(2*($CJ118-$CV118)*$CW$8))</f>
        <v>#REF!</v>
      </c>
      <c r="DC118" s="14" t="e">
        <f ca="1">IF(OR(ISNUMBER(S118),ISNUMBER(T118)),CY118+1/2*(DB118-CY118)*(1-COS(2*CI118*$CW$8)),IF(ISNUMBER(A118),1,#N/A))</f>
        <v>#N/A</v>
      </c>
      <c r="DD118" s="14"/>
      <c r="DE118" s="14" t="e">
        <f ca="1">X118/(0.5*G118+Y118)</f>
        <v>#REF!</v>
      </c>
      <c r="DF118" s="14" t="e">
        <f ca="1">INT(MOD(CJ118,360)/90)*90</f>
        <v>#REF!</v>
      </c>
      <c r="DG118" s="14" t="e">
        <f ca="1">IF(DF118=0,$DF$13*EXP($DG$13*$DE118)+1-$DF$13,IF(DF118=180,$DF$11*EXP($DG$11*$DE118)+1-$DF$11,$DF$12*EXP($DG$12*$DE118)+1-$DF$12))</f>
        <v>#REF!</v>
      </c>
      <c r="DH118" s="14" t="e">
        <f ca="1">IF(DF118=270,$DF$13*EXP($DG$13*$DE118)+1-$DF$13,IF(DF118=90,$DF$11*EXP($DG$11*$DE118)+1-$DF$11,$DF$12*EXP($DG$12*$DE118)+1-$DF$12))</f>
        <v>#REF!</v>
      </c>
      <c r="DI118" s="14" t="e">
        <f ca="1">DG118+1/2*(DH118-DG118)*(1-COS(2*($CJ118-$DF118)*$DG$8))</f>
        <v>#REF!</v>
      </c>
      <c r="DJ118" s="14" t="e">
        <f ca="1">MIN(1,IF(DF118=0,$DF$19+(1-$DF$19)/(1+$DE118^2)^$DG$19,IF(DF118=180,$DF$17+(1-$DF$17)/(1+$DE118^2)^$DG$17,$DF$18+(1-$DF$18)/(1+$DE118^2)^$DG$18)))</f>
        <v>#REF!</v>
      </c>
      <c r="DK118" s="14" t="e">
        <f ca="1">IF(DF118=270,$DF$19+(1-$DF$19)/(1+$DE118^2)^$DG$19,IF(DF118=90,$DF$17+(1-$DF$17)/(1+$DE118^2)^$DG$17,$DF$18+(1-$DF$18)/(1+$DE118^2)^$DG$18))</f>
        <v>#REF!</v>
      </c>
      <c r="DL118" s="14" t="e">
        <f ca="1">DJ118+1/2*(DK118-DJ118)*(1-COS(2*($CJ118-$DF118)*$DG$8))</f>
        <v>#REF!</v>
      </c>
      <c r="DM118" s="14" t="e">
        <f ca="1">IF(OR(ISNUMBER(X118),ISNUMBER(Y118)),DI118+1/2*(DL118-DI118)*(1-COS(2*$CI118*$DG$8)),IF(ISNUMBER(A118),1,#N/A))</f>
        <v>#N/A</v>
      </c>
    </row>
    <row r="119" spans="1:117" s="1" customFormat="1">
      <c r="A119" s="33" t="e">
        <f ca="1">INDIRECT("Shading!"&amp;$DZ$24&amp;$EA$24+ROW(A119)-23)</f>
        <v>#REF!</v>
      </c>
      <c r="B119" s="34" t="e">
        <f ca="1">INDIRECT("Shading!"&amp;$DZ$25&amp;$EA$25+ROW(B119)-23)</f>
        <v>#REF!</v>
      </c>
      <c r="C119" s="33" t="e">
        <f ca="1">INDIRECT("Shading!"&amp;$DZ$26&amp;$EA$26+ROW(C119)-23)</f>
        <v>#REF!</v>
      </c>
      <c r="D119" s="33" t="e">
        <f ca="1">INDIRECT("Shading!"&amp;$DZ$27&amp;$EA$27+ROW(D119)-23)</f>
        <v>#REF!</v>
      </c>
      <c r="E119" s="32" t="e">
        <f ca="1">INDIRECT("Shading!"&amp;$DZ$28&amp;$EA$28+ROW(E119)-23)</f>
        <v>#REF!</v>
      </c>
      <c r="F119" s="31" t="e">
        <f ca="1">INDIRECT("Shading!"&amp;$DZ$29&amp;$EA$29+ROW(F119)-23)</f>
        <v>#REF!</v>
      </c>
      <c r="G119" s="31" t="e">
        <f ca="1">INDIRECT("Shading!"&amp;$DZ$30&amp;$EA$30+ROW(G119)-23)</f>
        <v>#REF!</v>
      </c>
      <c r="H119" s="30" t="e">
        <f ca="1">INDIRECT("Shading!"&amp;$DZ$31&amp;$EA$31+ROW(H119)-23)</f>
        <v>#REF!</v>
      </c>
      <c r="I119" s="23"/>
      <c r="J119" s="23"/>
      <c r="K119" s="24"/>
      <c r="L119" s="19"/>
      <c r="M119" s="19"/>
      <c r="N119" s="25">
        <f ca="1">IF(AND(ISNUMBER(I119),ISNUMBER(J119),ISNUMBER(K119),ISNUMBER(L119),ISNUMBER(INDIRECT("Shading!"&amp;$DZ$33&amp;$EA$33+ROW(N119)-23))),INDIRECT("Shading!"&amp;$DZ$33&amp;$EA$33+ROW(N119)-23),1)</f>
        <v>1</v>
      </c>
      <c r="O119" s="25">
        <f ca="1">IF(AND(ISNUMBER(I119),ISNUMBER(J119),ISNUMBER(K119),ISNUMBER(L119),ISNUMBER(INDIRECT("Shading!"&amp;$DZ$34&amp;$EA$34+ROW(N119)-23))),INDIRECT("Shading!"&amp;$DZ$34&amp;$EA$34+ROW(O119)-23),1)</f>
        <v>1</v>
      </c>
      <c r="P119" s="18">
        <f ca="1">IF(AND(ISNUMBER(I119),ISNUMBER(J119),ISNUMBER(K119),ISNUMBER(L119),ISNUMBER(N119)),1-(N119-BJ119)*(K119/IF(OR(E119="East",E119="West"),45,90)*(1-L119)/N119),1)</f>
        <v>1</v>
      </c>
      <c r="Q119" s="17">
        <f ca="1">IF(AND(ISNUMBER(I119),ISNUMBER(J119),ISNUMBER(K119),ISNUMBER(M119),ISNUMBER(O119)),1-(O119-CS119)*(K119/IF(OR(E119="East",E119="West"),45,90)*(1-M119)/O119),1)</f>
        <v>1</v>
      </c>
      <c r="R119" s="32" t="str">
        <f ca="1">IF(OR(P119&gt;1,Q119&gt;1),"Horizon shading ","")</f>
        <v/>
      </c>
      <c r="S119" s="29"/>
      <c r="T119" s="28"/>
      <c r="U119" s="39">
        <f>IF(AND(ISNUMBER(S119),ISNUMBER(T119)),1-0.5*(1-BT119),1)</f>
        <v>1</v>
      </c>
      <c r="V119" s="38">
        <f>IF(AND(ISNUMBER(S119),ISNUMBER(T119)),1-0.5*(1-DC119),1)</f>
        <v>1</v>
      </c>
      <c r="W119" s="215" t="str">
        <f>IF(OR(U119&gt;1,V119&gt;1),"Reveal shading ","")</f>
        <v/>
      </c>
      <c r="X119" s="23"/>
      <c r="Y119" s="23"/>
      <c r="Z119" s="19"/>
      <c r="AA119" s="19"/>
      <c r="AB119" s="25">
        <f ca="1">IF(AND(ISNUMBER(X119),ISNUMBER(Y119),ISNUMBER(Z119),ISNUMBER(INDIRECT("Shading!"&amp;$DZ$35&amp;$EA$35+ROW(N119)-23))),INDIRECT("Shading!"&amp;$DZ$35&amp;$EA$35+ROW(N119)-23),1)</f>
        <v>1</v>
      </c>
      <c r="AC119" s="25">
        <f ca="1">IF(AND(ISNUMBER(X119),ISNUMBER(Y119),ISNUMBER(AA119),ISNUMBER(INDIRECT("Shading!"&amp;$DZ$36&amp;$EA$36+ROW(N119)-23))),INDIRECT("Shading!"&amp;$DZ$36&amp;$EA$36+ROW(O119)-23),1)</f>
        <v>1</v>
      </c>
      <c r="AD119" s="18">
        <f ca="1">IF(AND(ISNUMBER(X119),ISNUMBER(Y119),ISNUMBER(Z119),ISNUMBER(AB119)),1-(AB119-CD119)/AB119*(1-Z119),1)</f>
        <v>1</v>
      </c>
      <c r="AE119" s="17">
        <f ca="1">IF(AND(ISNUMBER(X119),ISNUMBER(Y119),ISNUMBER(AA119),ISNUMBER(AC119)),1-(AC119-DM119)/AC119*(1-AA119),1)</f>
        <v>1</v>
      </c>
      <c r="AF119" s="215" t="str">
        <f ca="1">IF(OR(AD119&gt;1,AE119&gt;1),"Overhang shading ","")</f>
        <v/>
      </c>
      <c r="AG119" s="24"/>
      <c r="AH119" s="24"/>
      <c r="AI119" s="23"/>
      <c r="AJ119" s="37">
        <f>IF(AND(ISNUMBER($AI$19),ISNUMBER(AG119)),$F119*$AI$19/1000*$AG119,0)</f>
        <v>0</v>
      </c>
      <c r="AK119" s="36">
        <f>IF(AND(ISNUMBER($AI$19),ISNUMBER(AH119)),IF(ISNUMBER($AI119),$AI119,$G119)*$AI$19/1000*$AH119,0)</f>
        <v>0</v>
      </c>
      <c r="AL119" s="35">
        <f>IF(OR(AJ119&gt;0,AK119&gt;0),1-(AJ119+AK119)/H119*$AI$18,1)</f>
        <v>1</v>
      </c>
      <c r="AM119" s="215" t="str">
        <f>IF(AL119&gt;1,"Glazing bars/juliet balcony shading ","")</f>
        <v/>
      </c>
      <c r="AN119" s="19"/>
      <c r="AO119" s="19"/>
      <c r="AP119" s="18" t="str">
        <f ca="1">IF(OR(P119*U119*AD119*AL119*IF(ISNUMBER(AN119),AN119,1)&gt;=1,P119*U119*AD119*AL119*IF(ISNUMBER(AN119),AN119,1)=0),"",P119*U119*AD119*AL119*IF(ISNUMBER(AN119),AN119,1))</f>
        <v/>
      </c>
      <c r="AQ119" s="17" t="str">
        <f ca="1">IF(OR(Q119*V119*AE119*AL119*IF(ISNUMBER(AO119),AO119,1)&gt;=1,Q119*V119*AE119*AL119*IF(ISNUMBER(AO119),AO119,1)=0),"",Q119*V119*AE119*AL119*IF(ISNUMBER(AO119),AO119,1))</f>
        <v/>
      </c>
      <c r="AR119" s="16" t="str">
        <f ca="1">'Additional Shading 424'!$AP119</f>
        <v/>
      </c>
      <c r="AS119" s="16" t="str">
        <f ca="1">'Additional Shading 424'!$AQ119</f>
        <v/>
      </c>
      <c r="AZ119" s="15" t="e">
        <f ca="1">D119</f>
        <v>#REF!</v>
      </c>
      <c r="BA119" s="15" t="e">
        <f ca="1">C119</f>
        <v>#REF!</v>
      </c>
      <c r="BB119" s="14">
        <f>IF(AND(I119=0,J119=0),1,I119/J119)</f>
        <v>1</v>
      </c>
      <c r="BC119" s="14" t="e">
        <f ca="1">INT(MOD(BA119,360)/90)*90</f>
        <v>#REF!</v>
      </c>
      <c r="BD119" s="14" t="e">
        <f ca="1">IF(BC119=0,$BC$13+(1-$BC$13)/(1+$BB119^2)^$BD$13,IF(BC119=180,$BC$11+(1-$BC$11)/(1+$BB119^2)^$BD$11,$BC$12+(1-$BC$12)/(1+$BB119^2)^$BD$12))</f>
        <v>#REF!</v>
      </c>
      <c r="BE119" s="14" t="e">
        <f ca="1">IF(BC119=270,$BC$13+(1-$BC$13)/(1+$BB119^2)^$BD$13,IF(BC119=90,$BC$11+(1-$BC$11)/(1+$BB119^2)^$BD$11,$BC$12+(1-$BC$12)/(1+$BB119^2)^$BD$12))</f>
        <v>#REF!</v>
      </c>
      <c r="BF119" s="14" t="e">
        <f ca="1">BD119+1/2*(BE119-BD119)*(1-COS(2*($BA119-$BC119)*$BD$8))</f>
        <v>#REF!</v>
      </c>
      <c r="BG119" s="14" t="e">
        <f ca="1">IF(BC119=0,$BC$19*EXP($BD$19*$BB119)+1-$BC$19,IF(BC119=180,$BC$17+(1-$BC$17)/(1+$BB119^2)^$BD$17,$BC$18*EXP($BD$18*$BB119)+1-$BC$18))</f>
        <v>#REF!</v>
      </c>
      <c r="BH119" s="14" t="e">
        <f ca="1">IF(BC119=270,$BC$19*EXP($BD$19*$BB119)+1-$BC$19,IF(BC119=90,$BC$17+(1-$BC$17)/(1+$BB119^2)^$BD$17,$BC$18*EXP($BD$18*$BB119)+1-$BC$18))</f>
        <v>#REF!</v>
      </c>
      <c r="BI119" s="14" t="e">
        <f ca="1">BG119+1/2*(BH119-BG119)*(1-COS(2*($BA119-$BC119)*$BD$8))</f>
        <v>#REF!</v>
      </c>
      <c r="BJ119" s="14" t="e">
        <f ca="1">IF(OR(ISNUMBER(I119),ISNUMBER(J119)),MAX(BF119+1/2*(BI119-BF119)*(1-COS(2*$AZ119*$BD$8)),IF(SIN(RADIANS(D119))&lt;&gt;0,1-$I119/$G119/ABS(SIN(RADIANS(D119))),0)),IF(ISNUMBER(A119),1,#N/A))</f>
        <v>#N/A</v>
      </c>
      <c r="BK119" s="14"/>
      <c r="BL119" s="14" t="e">
        <f ca="1">S119/(0.5*F119+T119)</f>
        <v>#REF!</v>
      </c>
      <c r="BM119" s="14" t="e">
        <f ca="1">INT(MOD(BA119,360)/90)*90</f>
        <v>#REF!</v>
      </c>
      <c r="BN119" s="14" t="e">
        <f ca="1">IF(BM119=0,$BM$13*EXP($BN$13*$BL119)+1-$BM$13,IF(BM119=180,$BM$11*EXP($BN$11*$BL119)+1-$BM$11,$BM$12*EXP($BN$12*$BL119)+1-$BM$12))</f>
        <v>#REF!</v>
      </c>
      <c r="BO119" s="14" t="e">
        <f ca="1">IF(BM119=270,$BM$13*EXP($BN$13*$BL119)+1-$BM$13,IF(BM119=90,$BM$11*EXP($BN$11*$BL119)+1-$BM$11,$BM$12*EXP($BN$12*$BL119)+1-$BM$12))</f>
        <v>#REF!</v>
      </c>
      <c r="BP119" s="14" t="e">
        <f ca="1">BN119+1/2*(BO119-BN119)*(1-COS(2*($C119-$BM119)*$BN$8))</f>
        <v>#REF!</v>
      </c>
      <c r="BQ119" s="14" t="e">
        <f ca="1">IF(BM119=0,$BM$19*EXP($BN$19*$BL119)+1-$BM$19,IF(BM119=180,$BM$17*EXP($BN$17*$BL119)+1-$BM$17,$BM$18*EXP($BN$18*$BL119)+1-$BM$18))</f>
        <v>#REF!</v>
      </c>
      <c r="BR119" s="14" t="e">
        <f ca="1">IF(BM119=270,$BM$19*EXP($BN$19*$BL119)+1-$BM$19,IF(BM119=90,$BM$17*EXP($BN$17*$BL119)+1-$BM$17,$BM$18*EXP($BN$18*$BL119)+1-$BM$18))</f>
        <v>#REF!</v>
      </c>
      <c r="BS119" s="14" t="e">
        <f ca="1">BQ119+1/2*(BR119-BQ119)*(1-COS(2*($C119-$BM119)*$BN$8))</f>
        <v>#REF!</v>
      </c>
      <c r="BT119" s="14" t="e">
        <f ca="1">BP119+1/2*(BS119-BP119)*(1-COS(2*$AZ119*$BN$8))</f>
        <v>#REF!</v>
      </c>
      <c r="BU119" s="14"/>
      <c r="BV119" s="14" t="e">
        <f ca="1">X119/(0.5*G119+Y119)</f>
        <v>#REF!</v>
      </c>
      <c r="BW119" s="14" t="e">
        <f ca="1">INT(MOD(BA119,360)/90)*90</f>
        <v>#REF!</v>
      </c>
      <c r="BX119" s="14" t="e">
        <f ca="1">IF(BW119=0,$BW$13*EXP($BX$13*$BV119)+1-$BW$13,IF(BW119=180,$BW$11*EXP($BX$11*$BV119)+1-$BW$11,$BW$12*EXP($BX$12*$BV119)+1-$BW$12))</f>
        <v>#REF!</v>
      </c>
      <c r="BY119" s="14" t="e">
        <f ca="1">IF(BW119=270,$BW$13*EXP($BX$13*$BV119)+1-$BW$13,IF(BW119=90,$BW$11*EXP($BX$11*$BV119)+1-$BW$11,$BW$12*EXP($BX$12*$BV119)+1-$BW$12))</f>
        <v>#REF!</v>
      </c>
      <c r="BZ119" s="14" t="e">
        <f ca="1">BX119+1/2*(BY119-BX119)*(1-COS(2*($BA119-$BW119)*$BX$8))</f>
        <v>#REF!</v>
      </c>
      <c r="CA119" s="14" t="e">
        <f ca="1">MIN(1,IF(BW119=0,$BW$19*EXP($BX$19*$BV119)+1-$BW$19,IF(BW119=180,$BW$17*EXP($BX$17*$BV119)+1-$BW$17,$BW$18*EXP($BX$18*$BV119)+1-$BW$18)))</f>
        <v>#REF!</v>
      </c>
      <c r="CB119" s="14" t="e">
        <f ca="1">IF(BW119=270,$BW$19*EXP($BX$19*$BV119)+1-$BW$19,IF(BW119=90,$BW$17*EXP($BX$17*$BV119)+1-$BW$17,$BW$18*EXP($BX$18*$BV119)+1-$BW$18))</f>
        <v>#REF!</v>
      </c>
      <c r="CC119" s="14" t="e">
        <f ca="1">CA119+1/2*(CB119-CA119)*(1-COS(2*($BA119-$BW119)*$BX$8))</f>
        <v>#REF!</v>
      </c>
      <c r="CD119" s="14" t="e">
        <f ca="1">BZ119+1/2*(CC119-BZ119)*(1-COS(2*$AZ119*$BX$8))</f>
        <v>#REF!</v>
      </c>
      <c r="CI119" s="15" t="e">
        <f ca="1">D119</f>
        <v>#REF!</v>
      </c>
      <c r="CJ119" s="15" t="e">
        <f ca="1">C119</f>
        <v>#REF!</v>
      </c>
      <c r="CK119" s="14">
        <f>IF(AND(I119=0,J119=0),1,I119/J119)</f>
        <v>1</v>
      </c>
      <c r="CL119" s="14" t="e">
        <f ca="1">INT(MOD(CJ119,360)/90)*90</f>
        <v>#REF!</v>
      </c>
      <c r="CM119" s="14" t="e">
        <f ca="1">IF(CL119=0,$CL$13*EXP($CM$13*$CK119)+1-$CL$13,IF(CL119=180,$CL$11*EXP($CM$11*$CK119)+1-$CL$11,$CL$12*EXP($CM$12*$CK119)+1-$CL$12))</f>
        <v>#REF!</v>
      </c>
      <c r="CN119" s="14" t="e">
        <f ca="1">IF(CL119=270,$CL$13*EXP($CM$13*$CK119)+1-$CL$13,IF(CL119=90,$CL$11*EXP($CM$11*$CK119)+1-$CL$11,$CL$12*EXP($CM$12*$CK119)+1-$CL$12))</f>
        <v>#REF!</v>
      </c>
      <c r="CO119" s="14" t="e">
        <f ca="1">CM119+1/2*(CN119-CM119)*(1-COS(2*($CJ119-$CL119)*$CM$8))</f>
        <v>#REF!</v>
      </c>
      <c r="CP119" s="14" t="e">
        <f ca="1">IF(CL119=0,$CL$19*EXP($CM$19*$CK119)+1-$CL$19,IF(CL119=180,$CL$17*EXP($CM$17*$CK119)+1-$CL$17,$CL$18*EXP($CM$18*$CK119)+1-$CL$18))</f>
        <v>#REF!</v>
      </c>
      <c r="CQ119" s="14" t="e">
        <f ca="1">IF(CL119=270,$CL$19*EXP($CM$19*$CK119)+1-$CL$19,IF(CL119=90,$CL$17*EXP($CM$17*$CK119)+1-$CL$17,$CL$18*EXP($CM$18*$CK119)+1-$CL$18))</f>
        <v>#REF!</v>
      </c>
      <c r="CR119" s="14" t="e">
        <f ca="1">CP119+1/2*(CQ119-CP119)*(1-COS(2*($CJ119-$CL119)*$CM$8))</f>
        <v>#REF!</v>
      </c>
      <c r="CS119" s="14" t="e">
        <f ca="1">IF(OR(ISNUMBER(I119),ISNUMBER(J119)),MAX(CO119+1/2*(CR119-CO119)*(1-COS(2*$CI119*$CM$8)),IF(SIN(RADIANS(D119))&lt;&gt;0,1-$I119/$G119/ABS(SIN(RADIANS(D119))),0)),IF(ISNUMBER(A119),1,#N/A))</f>
        <v>#N/A</v>
      </c>
      <c r="CT119" s="14"/>
      <c r="CU119" s="14" t="e">
        <f ca="1">S119/(0.5*F119+T119)</f>
        <v>#REF!</v>
      </c>
      <c r="CV119" s="14" t="e">
        <f ca="1">INT(MOD(BA119,360)/90)*90</f>
        <v>#REF!</v>
      </c>
      <c r="CW119" s="14" t="e">
        <f ca="1">IF(CV119=0,$CV$13*EXP($CW$13*$CU119)+1-$CV$13,IF(CV119=180,$CV$11*EXP($CW$11*$CU119)+1-$CV$11,$CV$12*EXP($CW$12*$CU119)+1-$CV$12))</f>
        <v>#REF!</v>
      </c>
      <c r="CX119" s="14" t="e">
        <f ca="1">IF(CV119=270,$CV$13*EXP($CW$13*$CU119)+1-$CV$13,IF(CV119=90,$CV$11*EXP($CW$11*$CU119)+1-$CV$11,$CV$12*EXP($CW$12*$CU119)+1-$CV$12))</f>
        <v>#REF!</v>
      </c>
      <c r="CY119" s="14" t="e">
        <f ca="1">CW119+1/2*(CX119-CW119)*(1-COS(2*($CJ119-$CV119)*$CW$8))</f>
        <v>#REF!</v>
      </c>
      <c r="CZ119" s="14" t="e">
        <f ca="1">IF(CV119=0,$CV$19*EXP($CW$19*$CU119)+1-$CV$19,IF(CV119=180,$CV$17*EXP($CW$17*$CU119)+1-$CV$17,$CV$18*EXP($CW$18*$CU119)+1-$CV$18))</f>
        <v>#REF!</v>
      </c>
      <c r="DA119" s="14" t="e">
        <f ca="1">IF(CV119=270,$CV$19*EXP($CW$19*$CU119)+1-$CV$19,IF(CV119=90,$CV$17*EXP($CW$17*$CU119)+1-$CV$17,$CV$18*EXP($CW$18*$CU119)+1-$CV$18))</f>
        <v>#REF!</v>
      </c>
      <c r="DB119" s="14" t="e">
        <f ca="1">CZ119+1/2*(DA119-CZ119)*(1-COS(2*($CJ119-$CV119)*$CW$8))</f>
        <v>#REF!</v>
      </c>
      <c r="DC119" s="14" t="e">
        <f ca="1">IF(OR(ISNUMBER(S119),ISNUMBER(T119)),CY119+1/2*(DB119-CY119)*(1-COS(2*CI119*$CW$8)),IF(ISNUMBER(A119),1,#N/A))</f>
        <v>#N/A</v>
      </c>
      <c r="DD119" s="14"/>
      <c r="DE119" s="14" t="e">
        <f ca="1">X119/(0.5*G119+Y119)</f>
        <v>#REF!</v>
      </c>
      <c r="DF119" s="14" t="e">
        <f ca="1">INT(MOD(CJ119,360)/90)*90</f>
        <v>#REF!</v>
      </c>
      <c r="DG119" s="14" t="e">
        <f ca="1">IF(DF119=0,$DF$13*EXP($DG$13*$DE119)+1-$DF$13,IF(DF119=180,$DF$11*EXP($DG$11*$DE119)+1-$DF$11,$DF$12*EXP($DG$12*$DE119)+1-$DF$12))</f>
        <v>#REF!</v>
      </c>
      <c r="DH119" s="14" t="e">
        <f ca="1">IF(DF119=270,$DF$13*EXP($DG$13*$DE119)+1-$DF$13,IF(DF119=90,$DF$11*EXP($DG$11*$DE119)+1-$DF$11,$DF$12*EXP($DG$12*$DE119)+1-$DF$12))</f>
        <v>#REF!</v>
      </c>
      <c r="DI119" s="14" t="e">
        <f ca="1">DG119+1/2*(DH119-DG119)*(1-COS(2*($CJ119-$DF119)*$DG$8))</f>
        <v>#REF!</v>
      </c>
      <c r="DJ119" s="14" t="e">
        <f ca="1">MIN(1,IF(DF119=0,$DF$19+(1-$DF$19)/(1+$DE119^2)^$DG$19,IF(DF119=180,$DF$17+(1-$DF$17)/(1+$DE119^2)^$DG$17,$DF$18+(1-$DF$18)/(1+$DE119^2)^$DG$18)))</f>
        <v>#REF!</v>
      </c>
      <c r="DK119" s="14" t="e">
        <f ca="1">IF(DF119=270,$DF$19+(1-$DF$19)/(1+$DE119^2)^$DG$19,IF(DF119=90,$DF$17+(1-$DF$17)/(1+$DE119^2)^$DG$17,$DF$18+(1-$DF$18)/(1+$DE119^2)^$DG$18))</f>
        <v>#REF!</v>
      </c>
      <c r="DL119" s="14" t="e">
        <f ca="1">DJ119+1/2*(DK119-DJ119)*(1-COS(2*($CJ119-$DF119)*$DG$8))</f>
        <v>#REF!</v>
      </c>
      <c r="DM119" s="14" t="e">
        <f ca="1">IF(OR(ISNUMBER(X119),ISNUMBER(Y119)),DI119+1/2*(DL119-DI119)*(1-COS(2*$CI119*$DG$8)),IF(ISNUMBER(A119),1,#N/A))</f>
        <v>#N/A</v>
      </c>
    </row>
    <row r="120" spans="1:117" s="1" customFormat="1">
      <c r="A120" s="33" t="e">
        <f ca="1">INDIRECT("Shading!"&amp;$DZ$24&amp;$EA$24+ROW(A120)-23)</f>
        <v>#REF!</v>
      </c>
      <c r="B120" s="34" t="e">
        <f ca="1">INDIRECT("Shading!"&amp;$DZ$25&amp;$EA$25+ROW(B120)-23)</f>
        <v>#REF!</v>
      </c>
      <c r="C120" s="33" t="e">
        <f ca="1">INDIRECT("Shading!"&amp;$DZ$26&amp;$EA$26+ROW(C120)-23)</f>
        <v>#REF!</v>
      </c>
      <c r="D120" s="33" t="e">
        <f ca="1">INDIRECT("Shading!"&amp;$DZ$27&amp;$EA$27+ROW(D120)-23)</f>
        <v>#REF!</v>
      </c>
      <c r="E120" s="32" t="e">
        <f ca="1">INDIRECT("Shading!"&amp;$DZ$28&amp;$EA$28+ROW(E120)-23)</f>
        <v>#REF!</v>
      </c>
      <c r="F120" s="31" t="e">
        <f ca="1">INDIRECT("Shading!"&amp;$DZ$29&amp;$EA$29+ROW(F120)-23)</f>
        <v>#REF!</v>
      </c>
      <c r="G120" s="31" t="e">
        <f ca="1">INDIRECT("Shading!"&amp;$DZ$30&amp;$EA$30+ROW(G120)-23)</f>
        <v>#REF!</v>
      </c>
      <c r="H120" s="30" t="e">
        <f ca="1">INDIRECT("Shading!"&amp;$DZ$31&amp;$EA$31+ROW(H120)-23)</f>
        <v>#REF!</v>
      </c>
      <c r="I120" s="23"/>
      <c r="J120" s="23"/>
      <c r="K120" s="24"/>
      <c r="L120" s="19"/>
      <c r="M120" s="19"/>
      <c r="N120" s="25">
        <f ca="1">IF(AND(ISNUMBER(I120),ISNUMBER(J120),ISNUMBER(K120),ISNUMBER(L120),ISNUMBER(INDIRECT("Shading!"&amp;$DZ$33&amp;$EA$33+ROW(N120)-23))),INDIRECT("Shading!"&amp;$DZ$33&amp;$EA$33+ROW(N120)-23),1)</f>
        <v>1</v>
      </c>
      <c r="O120" s="25">
        <f ca="1">IF(AND(ISNUMBER(I120),ISNUMBER(J120),ISNUMBER(K120),ISNUMBER(L120),ISNUMBER(INDIRECT("Shading!"&amp;$DZ$34&amp;$EA$34+ROW(N120)-23))),INDIRECT("Shading!"&amp;$DZ$34&amp;$EA$34+ROW(O120)-23),1)</f>
        <v>1</v>
      </c>
      <c r="P120" s="18">
        <f ca="1">IF(AND(ISNUMBER(I120),ISNUMBER(J120),ISNUMBER(K120),ISNUMBER(L120),ISNUMBER(N120)),1-(N120-BJ120)*(K120/IF(OR(E120="East",E120="West"),45,90)*(1-L120)/N120),1)</f>
        <v>1</v>
      </c>
      <c r="Q120" s="17">
        <f ca="1">IF(AND(ISNUMBER(I120),ISNUMBER(J120),ISNUMBER(K120),ISNUMBER(M120),ISNUMBER(O120)),1-(O120-CS120)*(K120/IF(OR(E120="East",E120="West"),45,90)*(1-M120)/O120),1)</f>
        <v>1</v>
      </c>
      <c r="R120" s="32" t="str">
        <f ca="1">IF(OR(P120&gt;1,Q120&gt;1),"Horizon shading ","")</f>
        <v/>
      </c>
      <c r="S120" s="29"/>
      <c r="T120" s="28"/>
      <c r="U120" s="39">
        <f>IF(AND(ISNUMBER(S120),ISNUMBER(T120)),1-0.5*(1-BT120),1)</f>
        <v>1</v>
      </c>
      <c r="V120" s="38">
        <f>IF(AND(ISNUMBER(S120),ISNUMBER(T120)),1-0.5*(1-DC120),1)</f>
        <v>1</v>
      </c>
      <c r="W120" s="215" t="str">
        <f>IF(OR(U120&gt;1,V120&gt;1),"Reveal shading ","")</f>
        <v/>
      </c>
      <c r="X120" s="23"/>
      <c r="Y120" s="23"/>
      <c r="Z120" s="19"/>
      <c r="AA120" s="19"/>
      <c r="AB120" s="25">
        <f ca="1">IF(AND(ISNUMBER(X120),ISNUMBER(Y120),ISNUMBER(Z120),ISNUMBER(INDIRECT("Shading!"&amp;$DZ$35&amp;$EA$35+ROW(N120)-23))),INDIRECT("Shading!"&amp;$DZ$35&amp;$EA$35+ROW(N120)-23),1)</f>
        <v>1</v>
      </c>
      <c r="AC120" s="25">
        <f ca="1">IF(AND(ISNUMBER(X120),ISNUMBER(Y120),ISNUMBER(AA120),ISNUMBER(INDIRECT("Shading!"&amp;$DZ$36&amp;$EA$36+ROW(N120)-23))),INDIRECT("Shading!"&amp;$DZ$36&amp;$EA$36+ROW(O120)-23),1)</f>
        <v>1</v>
      </c>
      <c r="AD120" s="18">
        <f ca="1">IF(AND(ISNUMBER(X120),ISNUMBER(Y120),ISNUMBER(Z120),ISNUMBER(AB120)),1-(AB120-CD120)/AB120*(1-Z120),1)</f>
        <v>1</v>
      </c>
      <c r="AE120" s="17">
        <f ca="1">IF(AND(ISNUMBER(X120),ISNUMBER(Y120),ISNUMBER(AA120),ISNUMBER(AC120)),1-(AC120-DM120)/AC120*(1-AA120),1)</f>
        <v>1</v>
      </c>
      <c r="AF120" s="215" t="str">
        <f ca="1">IF(OR(AD120&gt;1,AE120&gt;1),"Overhang shading ","")</f>
        <v/>
      </c>
      <c r="AG120" s="24"/>
      <c r="AH120" s="24"/>
      <c r="AI120" s="23"/>
      <c r="AJ120" s="37">
        <f>IF(AND(ISNUMBER($AI$19),ISNUMBER(AG120)),$F120*$AI$19/1000*$AG120,0)</f>
        <v>0</v>
      </c>
      <c r="AK120" s="36">
        <f>IF(AND(ISNUMBER($AI$19),ISNUMBER(AH120)),IF(ISNUMBER($AI120),$AI120,$G120)*$AI$19/1000*$AH120,0)</f>
        <v>0</v>
      </c>
      <c r="AL120" s="35">
        <f>IF(OR(AJ120&gt;0,AK120&gt;0),1-(AJ120+AK120)/H120*$AI$18,1)</f>
        <v>1</v>
      </c>
      <c r="AM120" s="215" t="str">
        <f>IF(AL120&gt;1,"Glazing bars/juliet balcony shading ","")</f>
        <v/>
      </c>
      <c r="AN120" s="19"/>
      <c r="AO120" s="19"/>
      <c r="AP120" s="18" t="str">
        <f ca="1">IF(OR(P120*U120*AD120*AL120*IF(ISNUMBER(AN120),AN120,1)&gt;=1,P120*U120*AD120*AL120*IF(ISNUMBER(AN120),AN120,1)=0),"",P120*U120*AD120*AL120*IF(ISNUMBER(AN120),AN120,1))</f>
        <v/>
      </c>
      <c r="AQ120" s="17" t="str">
        <f ca="1">IF(OR(Q120*V120*AE120*AL120*IF(ISNUMBER(AO120),AO120,1)&gt;=1,Q120*V120*AE120*AL120*IF(ISNUMBER(AO120),AO120,1)=0),"",Q120*V120*AE120*AL120*IF(ISNUMBER(AO120),AO120,1))</f>
        <v/>
      </c>
      <c r="AR120" s="16" t="str">
        <f ca="1">'Additional Shading 424'!$AP120</f>
        <v/>
      </c>
      <c r="AS120" s="16" t="str">
        <f ca="1">'Additional Shading 424'!$AQ120</f>
        <v/>
      </c>
      <c r="AZ120" s="15" t="e">
        <f ca="1">D120</f>
        <v>#REF!</v>
      </c>
      <c r="BA120" s="15" t="e">
        <f ca="1">C120</f>
        <v>#REF!</v>
      </c>
      <c r="BB120" s="14">
        <f>IF(AND(I120=0,J120=0),1,I120/J120)</f>
        <v>1</v>
      </c>
      <c r="BC120" s="14" t="e">
        <f ca="1">INT(MOD(BA120,360)/90)*90</f>
        <v>#REF!</v>
      </c>
      <c r="BD120" s="14" t="e">
        <f ca="1">IF(BC120=0,$BC$13+(1-$BC$13)/(1+$BB120^2)^$BD$13,IF(BC120=180,$BC$11+(1-$BC$11)/(1+$BB120^2)^$BD$11,$BC$12+(1-$BC$12)/(1+$BB120^2)^$BD$12))</f>
        <v>#REF!</v>
      </c>
      <c r="BE120" s="14" t="e">
        <f ca="1">IF(BC120=270,$BC$13+(1-$BC$13)/(1+$BB120^2)^$BD$13,IF(BC120=90,$BC$11+(1-$BC$11)/(1+$BB120^2)^$BD$11,$BC$12+(1-$BC$12)/(1+$BB120^2)^$BD$12))</f>
        <v>#REF!</v>
      </c>
      <c r="BF120" s="14" t="e">
        <f ca="1">BD120+1/2*(BE120-BD120)*(1-COS(2*($BA120-$BC120)*$BD$8))</f>
        <v>#REF!</v>
      </c>
      <c r="BG120" s="14" t="e">
        <f ca="1">IF(BC120=0,$BC$19*EXP($BD$19*$BB120)+1-$BC$19,IF(BC120=180,$BC$17+(1-$BC$17)/(1+$BB120^2)^$BD$17,$BC$18*EXP($BD$18*$BB120)+1-$BC$18))</f>
        <v>#REF!</v>
      </c>
      <c r="BH120" s="14" t="e">
        <f ca="1">IF(BC120=270,$BC$19*EXP($BD$19*$BB120)+1-$BC$19,IF(BC120=90,$BC$17+(1-$BC$17)/(1+$BB120^2)^$BD$17,$BC$18*EXP($BD$18*$BB120)+1-$BC$18))</f>
        <v>#REF!</v>
      </c>
      <c r="BI120" s="14" t="e">
        <f ca="1">BG120+1/2*(BH120-BG120)*(1-COS(2*($BA120-$BC120)*$BD$8))</f>
        <v>#REF!</v>
      </c>
      <c r="BJ120" s="14" t="e">
        <f ca="1">IF(OR(ISNUMBER(I120),ISNUMBER(J120)),MAX(BF120+1/2*(BI120-BF120)*(1-COS(2*$AZ120*$BD$8)),IF(SIN(RADIANS(D120))&lt;&gt;0,1-$I120/$G120/ABS(SIN(RADIANS(D120))),0)),IF(ISNUMBER(A120),1,#N/A))</f>
        <v>#N/A</v>
      </c>
      <c r="BK120" s="14"/>
      <c r="BL120" s="14" t="e">
        <f ca="1">S120/(0.5*F120+T120)</f>
        <v>#REF!</v>
      </c>
      <c r="BM120" s="14" t="e">
        <f ca="1">INT(MOD(BA120,360)/90)*90</f>
        <v>#REF!</v>
      </c>
      <c r="BN120" s="14" t="e">
        <f ca="1">IF(BM120=0,$BM$13*EXP($BN$13*$BL120)+1-$BM$13,IF(BM120=180,$BM$11*EXP($BN$11*$BL120)+1-$BM$11,$BM$12*EXP($BN$12*$BL120)+1-$BM$12))</f>
        <v>#REF!</v>
      </c>
      <c r="BO120" s="14" t="e">
        <f ca="1">IF(BM120=270,$BM$13*EXP($BN$13*$BL120)+1-$BM$13,IF(BM120=90,$BM$11*EXP($BN$11*$BL120)+1-$BM$11,$BM$12*EXP($BN$12*$BL120)+1-$BM$12))</f>
        <v>#REF!</v>
      </c>
      <c r="BP120" s="14" t="e">
        <f ca="1">BN120+1/2*(BO120-BN120)*(1-COS(2*($C120-$BM120)*$BN$8))</f>
        <v>#REF!</v>
      </c>
      <c r="BQ120" s="14" t="e">
        <f ca="1">IF(BM120=0,$BM$19*EXP($BN$19*$BL120)+1-$BM$19,IF(BM120=180,$BM$17*EXP($BN$17*$BL120)+1-$BM$17,$BM$18*EXP($BN$18*$BL120)+1-$BM$18))</f>
        <v>#REF!</v>
      </c>
      <c r="BR120" s="14" t="e">
        <f ca="1">IF(BM120=270,$BM$19*EXP($BN$19*$BL120)+1-$BM$19,IF(BM120=90,$BM$17*EXP($BN$17*$BL120)+1-$BM$17,$BM$18*EXP($BN$18*$BL120)+1-$BM$18))</f>
        <v>#REF!</v>
      </c>
      <c r="BS120" s="14" t="e">
        <f ca="1">BQ120+1/2*(BR120-BQ120)*(1-COS(2*($C120-$BM120)*$BN$8))</f>
        <v>#REF!</v>
      </c>
      <c r="BT120" s="14" t="e">
        <f ca="1">BP120+1/2*(BS120-BP120)*(1-COS(2*$AZ120*$BN$8))</f>
        <v>#REF!</v>
      </c>
      <c r="BU120" s="14"/>
      <c r="BV120" s="14" t="e">
        <f ca="1">X120/(0.5*G120+Y120)</f>
        <v>#REF!</v>
      </c>
      <c r="BW120" s="14" t="e">
        <f ca="1">INT(MOD(BA120,360)/90)*90</f>
        <v>#REF!</v>
      </c>
      <c r="BX120" s="14" t="e">
        <f ca="1">IF(BW120=0,$BW$13*EXP($BX$13*$BV120)+1-$BW$13,IF(BW120=180,$BW$11*EXP($BX$11*$BV120)+1-$BW$11,$BW$12*EXP($BX$12*$BV120)+1-$BW$12))</f>
        <v>#REF!</v>
      </c>
      <c r="BY120" s="14" t="e">
        <f ca="1">IF(BW120=270,$BW$13*EXP($BX$13*$BV120)+1-$BW$13,IF(BW120=90,$BW$11*EXP($BX$11*$BV120)+1-$BW$11,$BW$12*EXP($BX$12*$BV120)+1-$BW$12))</f>
        <v>#REF!</v>
      </c>
      <c r="BZ120" s="14" t="e">
        <f ca="1">BX120+1/2*(BY120-BX120)*(1-COS(2*($BA120-$BW120)*$BX$8))</f>
        <v>#REF!</v>
      </c>
      <c r="CA120" s="14" t="e">
        <f ca="1">MIN(1,IF(BW120=0,$BW$19*EXP($BX$19*$BV120)+1-$BW$19,IF(BW120=180,$BW$17*EXP($BX$17*$BV120)+1-$BW$17,$BW$18*EXP($BX$18*$BV120)+1-$BW$18)))</f>
        <v>#REF!</v>
      </c>
      <c r="CB120" s="14" t="e">
        <f ca="1">IF(BW120=270,$BW$19*EXP($BX$19*$BV120)+1-$BW$19,IF(BW120=90,$BW$17*EXP($BX$17*$BV120)+1-$BW$17,$BW$18*EXP($BX$18*$BV120)+1-$BW$18))</f>
        <v>#REF!</v>
      </c>
      <c r="CC120" s="14" t="e">
        <f ca="1">CA120+1/2*(CB120-CA120)*(1-COS(2*($BA120-$BW120)*$BX$8))</f>
        <v>#REF!</v>
      </c>
      <c r="CD120" s="14" t="e">
        <f ca="1">BZ120+1/2*(CC120-BZ120)*(1-COS(2*$AZ120*$BX$8))</f>
        <v>#REF!</v>
      </c>
      <c r="CI120" s="15" t="e">
        <f ca="1">D120</f>
        <v>#REF!</v>
      </c>
      <c r="CJ120" s="15" t="e">
        <f ca="1">C120</f>
        <v>#REF!</v>
      </c>
      <c r="CK120" s="14">
        <f>IF(AND(I120=0,J120=0),1,I120/J120)</f>
        <v>1</v>
      </c>
      <c r="CL120" s="14" t="e">
        <f ca="1">INT(MOD(CJ120,360)/90)*90</f>
        <v>#REF!</v>
      </c>
      <c r="CM120" s="14" t="e">
        <f ca="1">IF(CL120=0,$CL$13*EXP($CM$13*$CK120)+1-$CL$13,IF(CL120=180,$CL$11*EXP($CM$11*$CK120)+1-$CL$11,$CL$12*EXP($CM$12*$CK120)+1-$CL$12))</f>
        <v>#REF!</v>
      </c>
      <c r="CN120" s="14" t="e">
        <f ca="1">IF(CL120=270,$CL$13*EXP($CM$13*$CK120)+1-$CL$13,IF(CL120=90,$CL$11*EXP($CM$11*$CK120)+1-$CL$11,$CL$12*EXP($CM$12*$CK120)+1-$CL$12))</f>
        <v>#REF!</v>
      </c>
      <c r="CO120" s="14" t="e">
        <f ca="1">CM120+1/2*(CN120-CM120)*(1-COS(2*($CJ120-$CL120)*$CM$8))</f>
        <v>#REF!</v>
      </c>
      <c r="CP120" s="14" t="e">
        <f ca="1">IF(CL120=0,$CL$19*EXP($CM$19*$CK120)+1-$CL$19,IF(CL120=180,$CL$17*EXP($CM$17*$CK120)+1-$CL$17,$CL$18*EXP($CM$18*$CK120)+1-$CL$18))</f>
        <v>#REF!</v>
      </c>
      <c r="CQ120" s="14" t="e">
        <f ca="1">IF(CL120=270,$CL$19*EXP($CM$19*$CK120)+1-$CL$19,IF(CL120=90,$CL$17*EXP($CM$17*$CK120)+1-$CL$17,$CL$18*EXP($CM$18*$CK120)+1-$CL$18))</f>
        <v>#REF!</v>
      </c>
      <c r="CR120" s="14" t="e">
        <f ca="1">CP120+1/2*(CQ120-CP120)*(1-COS(2*($CJ120-$CL120)*$CM$8))</f>
        <v>#REF!</v>
      </c>
      <c r="CS120" s="14" t="e">
        <f ca="1">IF(OR(ISNUMBER(I120),ISNUMBER(J120)),MAX(CO120+1/2*(CR120-CO120)*(1-COS(2*$CI120*$CM$8)),IF(SIN(RADIANS(D120))&lt;&gt;0,1-$I120/$G120/ABS(SIN(RADIANS(D120))),0)),IF(ISNUMBER(A120),1,#N/A))</f>
        <v>#N/A</v>
      </c>
      <c r="CT120" s="14"/>
      <c r="CU120" s="14" t="e">
        <f ca="1">S120/(0.5*F120+T120)</f>
        <v>#REF!</v>
      </c>
      <c r="CV120" s="14" t="e">
        <f ca="1">INT(MOD(BA120,360)/90)*90</f>
        <v>#REF!</v>
      </c>
      <c r="CW120" s="14" t="e">
        <f ca="1">IF(CV120=0,$CV$13*EXP($CW$13*$CU120)+1-$CV$13,IF(CV120=180,$CV$11*EXP($CW$11*$CU120)+1-$CV$11,$CV$12*EXP($CW$12*$CU120)+1-$CV$12))</f>
        <v>#REF!</v>
      </c>
      <c r="CX120" s="14" t="e">
        <f ca="1">IF(CV120=270,$CV$13*EXP($CW$13*$CU120)+1-$CV$13,IF(CV120=90,$CV$11*EXP($CW$11*$CU120)+1-$CV$11,$CV$12*EXP($CW$12*$CU120)+1-$CV$12))</f>
        <v>#REF!</v>
      </c>
      <c r="CY120" s="14" t="e">
        <f ca="1">CW120+1/2*(CX120-CW120)*(1-COS(2*($CJ120-$CV120)*$CW$8))</f>
        <v>#REF!</v>
      </c>
      <c r="CZ120" s="14" t="e">
        <f ca="1">IF(CV120=0,$CV$19*EXP($CW$19*$CU120)+1-$CV$19,IF(CV120=180,$CV$17*EXP($CW$17*$CU120)+1-$CV$17,$CV$18*EXP($CW$18*$CU120)+1-$CV$18))</f>
        <v>#REF!</v>
      </c>
      <c r="DA120" s="14" t="e">
        <f ca="1">IF(CV120=270,$CV$19*EXP($CW$19*$CU120)+1-$CV$19,IF(CV120=90,$CV$17*EXP($CW$17*$CU120)+1-$CV$17,$CV$18*EXP($CW$18*$CU120)+1-$CV$18))</f>
        <v>#REF!</v>
      </c>
      <c r="DB120" s="14" t="e">
        <f ca="1">CZ120+1/2*(DA120-CZ120)*(1-COS(2*($CJ120-$CV120)*$CW$8))</f>
        <v>#REF!</v>
      </c>
      <c r="DC120" s="14" t="e">
        <f ca="1">IF(OR(ISNUMBER(S120),ISNUMBER(T120)),CY120+1/2*(DB120-CY120)*(1-COS(2*CI120*$CW$8)),IF(ISNUMBER(A120),1,#N/A))</f>
        <v>#N/A</v>
      </c>
      <c r="DD120" s="14"/>
      <c r="DE120" s="14" t="e">
        <f ca="1">X120/(0.5*G120+Y120)</f>
        <v>#REF!</v>
      </c>
      <c r="DF120" s="14" t="e">
        <f ca="1">INT(MOD(CJ120,360)/90)*90</f>
        <v>#REF!</v>
      </c>
      <c r="DG120" s="14" t="e">
        <f ca="1">IF(DF120=0,$DF$13*EXP($DG$13*$DE120)+1-$DF$13,IF(DF120=180,$DF$11*EXP($DG$11*$DE120)+1-$DF$11,$DF$12*EXP($DG$12*$DE120)+1-$DF$12))</f>
        <v>#REF!</v>
      </c>
      <c r="DH120" s="14" t="e">
        <f ca="1">IF(DF120=270,$DF$13*EXP($DG$13*$DE120)+1-$DF$13,IF(DF120=90,$DF$11*EXP($DG$11*$DE120)+1-$DF$11,$DF$12*EXP($DG$12*$DE120)+1-$DF$12))</f>
        <v>#REF!</v>
      </c>
      <c r="DI120" s="14" t="e">
        <f ca="1">DG120+1/2*(DH120-DG120)*(1-COS(2*($CJ120-$DF120)*$DG$8))</f>
        <v>#REF!</v>
      </c>
      <c r="DJ120" s="14" t="e">
        <f ca="1">MIN(1,IF(DF120=0,$DF$19+(1-$DF$19)/(1+$DE120^2)^$DG$19,IF(DF120=180,$DF$17+(1-$DF$17)/(1+$DE120^2)^$DG$17,$DF$18+(1-$DF$18)/(1+$DE120^2)^$DG$18)))</f>
        <v>#REF!</v>
      </c>
      <c r="DK120" s="14" t="e">
        <f ca="1">IF(DF120=270,$DF$19+(1-$DF$19)/(1+$DE120^2)^$DG$19,IF(DF120=90,$DF$17+(1-$DF$17)/(1+$DE120^2)^$DG$17,$DF$18+(1-$DF$18)/(1+$DE120^2)^$DG$18))</f>
        <v>#REF!</v>
      </c>
      <c r="DL120" s="14" t="e">
        <f ca="1">DJ120+1/2*(DK120-DJ120)*(1-COS(2*($CJ120-$DF120)*$DG$8))</f>
        <v>#REF!</v>
      </c>
      <c r="DM120" s="14" t="e">
        <f ca="1">IF(OR(ISNUMBER(X120),ISNUMBER(Y120)),DI120+1/2*(DL120-DI120)*(1-COS(2*$CI120*$DG$8)),IF(ISNUMBER(A120),1,#N/A))</f>
        <v>#N/A</v>
      </c>
    </row>
    <row r="121" spans="1:117" s="1" customFormat="1">
      <c r="A121" s="33" t="e">
        <f ca="1">INDIRECT("Shading!"&amp;$DZ$24&amp;$EA$24+ROW(A121)-23)</f>
        <v>#REF!</v>
      </c>
      <c r="B121" s="34" t="e">
        <f ca="1">INDIRECT("Shading!"&amp;$DZ$25&amp;$EA$25+ROW(B121)-23)</f>
        <v>#REF!</v>
      </c>
      <c r="C121" s="33" t="e">
        <f ca="1">INDIRECT("Shading!"&amp;$DZ$26&amp;$EA$26+ROW(C121)-23)</f>
        <v>#REF!</v>
      </c>
      <c r="D121" s="33" t="e">
        <f ca="1">INDIRECT("Shading!"&amp;$DZ$27&amp;$EA$27+ROW(D121)-23)</f>
        <v>#REF!</v>
      </c>
      <c r="E121" s="32" t="e">
        <f ca="1">INDIRECT("Shading!"&amp;$DZ$28&amp;$EA$28+ROW(E121)-23)</f>
        <v>#REF!</v>
      </c>
      <c r="F121" s="31" t="e">
        <f ca="1">INDIRECT("Shading!"&amp;$DZ$29&amp;$EA$29+ROW(F121)-23)</f>
        <v>#REF!</v>
      </c>
      <c r="G121" s="31" t="e">
        <f ca="1">INDIRECT("Shading!"&amp;$DZ$30&amp;$EA$30+ROW(G121)-23)</f>
        <v>#REF!</v>
      </c>
      <c r="H121" s="30" t="e">
        <f ca="1">INDIRECT("Shading!"&amp;$DZ$31&amp;$EA$31+ROW(H121)-23)</f>
        <v>#REF!</v>
      </c>
      <c r="I121" s="23"/>
      <c r="J121" s="23"/>
      <c r="K121" s="24"/>
      <c r="L121" s="19"/>
      <c r="M121" s="19"/>
      <c r="N121" s="25">
        <f ca="1">IF(AND(ISNUMBER(I121),ISNUMBER(J121),ISNUMBER(K121),ISNUMBER(L121),ISNUMBER(INDIRECT("Shading!"&amp;$DZ$33&amp;$EA$33+ROW(N121)-23))),INDIRECT("Shading!"&amp;$DZ$33&amp;$EA$33+ROW(N121)-23),1)</f>
        <v>1</v>
      </c>
      <c r="O121" s="25">
        <f ca="1">IF(AND(ISNUMBER(I121),ISNUMBER(J121),ISNUMBER(K121),ISNUMBER(L121),ISNUMBER(INDIRECT("Shading!"&amp;$DZ$34&amp;$EA$34+ROW(N121)-23))),INDIRECT("Shading!"&amp;$DZ$34&amp;$EA$34+ROW(O121)-23),1)</f>
        <v>1</v>
      </c>
      <c r="P121" s="18">
        <f ca="1">IF(AND(ISNUMBER(I121),ISNUMBER(J121),ISNUMBER(K121),ISNUMBER(L121),ISNUMBER(N121)),1-(N121-BJ121)*(K121/IF(OR(E121="East",E121="West"),45,90)*(1-L121)/N121),1)</f>
        <v>1</v>
      </c>
      <c r="Q121" s="17">
        <f ca="1">IF(AND(ISNUMBER(I121),ISNUMBER(J121),ISNUMBER(K121),ISNUMBER(M121),ISNUMBER(O121)),1-(O121-CS121)*(K121/IF(OR(E121="East",E121="West"),45,90)*(1-M121)/O121),1)</f>
        <v>1</v>
      </c>
      <c r="R121" s="32" t="str">
        <f ca="1">IF(OR(P121&gt;1,Q121&gt;1),"Horizon shading ","")</f>
        <v/>
      </c>
      <c r="S121" s="29"/>
      <c r="T121" s="28"/>
      <c r="U121" s="39">
        <f>IF(AND(ISNUMBER(S121),ISNUMBER(T121)),1-0.5*(1-BT121),1)</f>
        <v>1</v>
      </c>
      <c r="V121" s="38">
        <f>IF(AND(ISNUMBER(S121),ISNUMBER(T121)),1-0.5*(1-DC121),1)</f>
        <v>1</v>
      </c>
      <c r="W121" s="215" t="str">
        <f>IF(OR(U121&gt;1,V121&gt;1),"Reveal shading ","")</f>
        <v/>
      </c>
      <c r="X121" s="23"/>
      <c r="Y121" s="23"/>
      <c r="Z121" s="19"/>
      <c r="AA121" s="19"/>
      <c r="AB121" s="25">
        <f ca="1">IF(AND(ISNUMBER(X121),ISNUMBER(Y121),ISNUMBER(Z121),ISNUMBER(INDIRECT("Shading!"&amp;$DZ$35&amp;$EA$35+ROW(N121)-23))),INDIRECT("Shading!"&amp;$DZ$35&amp;$EA$35+ROW(N121)-23),1)</f>
        <v>1</v>
      </c>
      <c r="AC121" s="25">
        <f ca="1">IF(AND(ISNUMBER(X121),ISNUMBER(Y121),ISNUMBER(AA121),ISNUMBER(INDIRECT("Shading!"&amp;$DZ$36&amp;$EA$36+ROW(N121)-23))),INDIRECT("Shading!"&amp;$DZ$36&amp;$EA$36+ROW(O121)-23),1)</f>
        <v>1</v>
      </c>
      <c r="AD121" s="18">
        <f ca="1">IF(AND(ISNUMBER(X121),ISNUMBER(Y121),ISNUMBER(Z121),ISNUMBER(AB121)),1-(AB121-CD121)/AB121*(1-Z121),1)</f>
        <v>1</v>
      </c>
      <c r="AE121" s="17">
        <f ca="1">IF(AND(ISNUMBER(X121),ISNUMBER(Y121),ISNUMBER(AA121),ISNUMBER(AC121)),1-(AC121-DM121)/AC121*(1-AA121),1)</f>
        <v>1</v>
      </c>
      <c r="AF121" s="215" t="str">
        <f ca="1">IF(OR(AD121&gt;1,AE121&gt;1),"Overhang shading ","")</f>
        <v/>
      </c>
      <c r="AG121" s="24"/>
      <c r="AH121" s="24"/>
      <c r="AI121" s="23"/>
      <c r="AJ121" s="37">
        <f>IF(AND(ISNUMBER($AI$19),ISNUMBER(AG121)),$F121*$AI$19/1000*$AG121,0)</f>
        <v>0</v>
      </c>
      <c r="AK121" s="36">
        <f>IF(AND(ISNUMBER($AI$19),ISNUMBER(AH121)),IF(ISNUMBER($AI121),$AI121,$G121)*$AI$19/1000*$AH121,0)</f>
        <v>0</v>
      </c>
      <c r="AL121" s="35">
        <f>IF(OR(AJ121&gt;0,AK121&gt;0),1-(AJ121+AK121)/H121*$AI$18,1)</f>
        <v>1</v>
      </c>
      <c r="AM121" s="215" t="str">
        <f>IF(AL121&gt;1,"Glazing bars/juliet balcony shading ","")</f>
        <v/>
      </c>
      <c r="AN121" s="19"/>
      <c r="AO121" s="19"/>
      <c r="AP121" s="18" t="str">
        <f ca="1">IF(OR(P121*U121*AD121*AL121*IF(ISNUMBER(AN121),AN121,1)&gt;=1,P121*U121*AD121*AL121*IF(ISNUMBER(AN121),AN121,1)=0),"",P121*U121*AD121*AL121*IF(ISNUMBER(AN121),AN121,1))</f>
        <v/>
      </c>
      <c r="AQ121" s="17" t="str">
        <f ca="1">IF(OR(Q121*V121*AE121*AL121*IF(ISNUMBER(AO121),AO121,1)&gt;=1,Q121*V121*AE121*AL121*IF(ISNUMBER(AO121),AO121,1)=0),"",Q121*V121*AE121*AL121*IF(ISNUMBER(AO121),AO121,1))</f>
        <v/>
      </c>
      <c r="AR121" s="16" t="str">
        <f ca="1">'Additional Shading 424'!$AP121</f>
        <v/>
      </c>
      <c r="AS121" s="16" t="str">
        <f ca="1">'Additional Shading 424'!$AQ121</f>
        <v/>
      </c>
      <c r="AZ121" s="15" t="e">
        <f ca="1">D121</f>
        <v>#REF!</v>
      </c>
      <c r="BA121" s="15" t="e">
        <f ca="1">C121</f>
        <v>#REF!</v>
      </c>
      <c r="BB121" s="14">
        <f>IF(AND(I121=0,J121=0),1,I121/J121)</f>
        <v>1</v>
      </c>
      <c r="BC121" s="14" t="e">
        <f ca="1">INT(MOD(BA121,360)/90)*90</f>
        <v>#REF!</v>
      </c>
      <c r="BD121" s="14" t="e">
        <f ca="1">IF(BC121=0,$BC$13+(1-$BC$13)/(1+$BB121^2)^$BD$13,IF(BC121=180,$BC$11+(1-$BC$11)/(1+$BB121^2)^$BD$11,$BC$12+(1-$BC$12)/(1+$BB121^2)^$BD$12))</f>
        <v>#REF!</v>
      </c>
      <c r="BE121" s="14" t="e">
        <f ca="1">IF(BC121=270,$BC$13+(1-$BC$13)/(1+$BB121^2)^$BD$13,IF(BC121=90,$BC$11+(1-$BC$11)/(1+$BB121^2)^$BD$11,$BC$12+(1-$BC$12)/(1+$BB121^2)^$BD$12))</f>
        <v>#REF!</v>
      </c>
      <c r="BF121" s="14" t="e">
        <f ca="1">BD121+1/2*(BE121-BD121)*(1-COS(2*($BA121-$BC121)*$BD$8))</f>
        <v>#REF!</v>
      </c>
      <c r="BG121" s="14" t="e">
        <f ca="1">IF(BC121=0,$BC$19*EXP($BD$19*$BB121)+1-$BC$19,IF(BC121=180,$BC$17+(1-$BC$17)/(1+$BB121^2)^$BD$17,$BC$18*EXP($BD$18*$BB121)+1-$BC$18))</f>
        <v>#REF!</v>
      </c>
      <c r="BH121" s="14" t="e">
        <f ca="1">IF(BC121=270,$BC$19*EXP($BD$19*$BB121)+1-$BC$19,IF(BC121=90,$BC$17+(1-$BC$17)/(1+$BB121^2)^$BD$17,$BC$18*EXP($BD$18*$BB121)+1-$BC$18))</f>
        <v>#REF!</v>
      </c>
      <c r="BI121" s="14" t="e">
        <f ca="1">BG121+1/2*(BH121-BG121)*(1-COS(2*($BA121-$BC121)*$BD$8))</f>
        <v>#REF!</v>
      </c>
      <c r="BJ121" s="14" t="e">
        <f ca="1">IF(OR(ISNUMBER(I121),ISNUMBER(J121)),MAX(BF121+1/2*(BI121-BF121)*(1-COS(2*$AZ121*$BD$8)),IF(SIN(RADIANS(D121))&lt;&gt;0,1-$I121/$G121/ABS(SIN(RADIANS(D121))),0)),IF(ISNUMBER(A121),1,#N/A))</f>
        <v>#N/A</v>
      </c>
      <c r="BK121" s="14"/>
      <c r="BL121" s="14" t="e">
        <f ca="1">S121/(0.5*F121+T121)</f>
        <v>#REF!</v>
      </c>
      <c r="BM121" s="14" t="e">
        <f ca="1">INT(MOD(BA121,360)/90)*90</f>
        <v>#REF!</v>
      </c>
      <c r="BN121" s="14" t="e">
        <f ca="1">IF(BM121=0,$BM$13*EXP($BN$13*$BL121)+1-$BM$13,IF(BM121=180,$BM$11*EXP($BN$11*$BL121)+1-$BM$11,$BM$12*EXP($BN$12*$BL121)+1-$BM$12))</f>
        <v>#REF!</v>
      </c>
      <c r="BO121" s="14" t="e">
        <f ca="1">IF(BM121=270,$BM$13*EXP($BN$13*$BL121)+1-$BM$13,IF(BM121=90,$BM$11*EXP($BN$11*$BL121)+1-$BM$11,$BM$12*EXP($BN$12*$BL121)+1-$BM$12))</f>
        <v>#REF!</v>
      </c>
      <c r="BP121" s="14" t="e">
        <f ca="1">BN121+1/2*(BO121-BN121)*(1-COS(2*($C121-$BM121)*$BN$8))</f>
        <v>#REF!</v>
      </c>
      <c r="BQ121" s="14" t="e">
        <f ca="1">IF(BM121=0,$BM$19*EXP($BN$19*$BL121)+1-$BM$19,IF(BM121=180,$BM$17*EXP($BN$17*$BL121)+1-$BM$17,$BM$18*EXP($BN$18*$BL121)+1-$BM$18))</f>
        <v>#REF!</v>
      </c>
      <c r="BR121" s="14" t="e">
        <f ca="1">IF(BM121=270,$BM$19*EXP($BN$19*$BL121)+1-$BM$19,IF(BM121=90,$BM$17*EXP($BN$17*$BL121)+1-$BM$17,$BM$18*EXP($BN$18*$BL121)+1-$BM$18))</f>
        <v>#REF!</v>
      </c>
      <c r="BS121" s="14" t="e">
        <f ca="1">BQ121+1/2*(BR121-BQ121)*(1-COS(2*($C121-$BM121)*$BN$8))</f>
        <v>#REF!</v>
      </c>
      <c r="BT121" s="14" t="e">
        <f ca="1">BP121+1/2*(BS121-BP121)*(1-COS(2*$AZ121*$BN$8))</f>
        <v>#REF!</v>
      </c>
      <c r="BU121" s="14"/>
      <c r="BV121" s="14" t="e">
        <f ca="1">X121/(0.5*G121+Y121)</f>
        <v>#REF!</v>
      </c>
      <c r="BW121" s="14" t="e">
        <f ca="1">INT(MOD(BA121,360)/90)*90</f>
        <v>#REF!</v>
      </c>
      <c r="BX121" s="14" t="e">
        <f ca="1">IF(BW121=0,$BW$13*EXP($BX$13*$BV121)+1-$BW$13,IF(BW121=180,$BW$11*EXP($BX$11*$BV121)+1-$BW$11,$BW$12*EXP($BX$12*$BV121)+1-$BW$12))</f>
        <v>#REF!</v>
      </c>
      <c r="BY121" s="14" t="e">
        <f ca="1">IF(BW121=270,$BW$13*EXP($BX$13*$BV121)+1-$BW$13,IF(BW121=90,$BW$11*EXP($BX$11*$BV121)+1-$BW$11,$BW$12*EXP($BX$12*$BV121)+1-$BW$12))</f>
        <v>#REF!</v>
      </c>
      <c r="BZ121" s="14" t="e">
        <f ca="1">BX121+1/2*(BY121-BX121)*(1-COS(2*($BA121-$BW121)*$BX$8))</f>
        <v>#REF!</v>
      </c>
      <c r="CA121" s="14" t="e">
        <f ca="1">MIN(1,IF(BW121=0,$BW$19*EXP($BX$19*$BV121)+1-$BW$19,IF(BW121=180,$BW$17*EXP($BX$17*$BV121)+1-$BW$17,$BW$18*EXP($BX$18*$BV121)+1-$BW$18)))</f>
        <v>#REF!</v>
      </c>
      <c r="CB121" s="14" t="e">
        <f ca="1">IF(BW121=270,$BW$19*EXP($BX$19*$BV121)+1-$BW$19,IF(BW121=90,$BW$17*EXP($BX$17*$BV121)+1-$BW$17,$BW$18*EXP($BX$18*$BV121)+1-$BW$18))</f>
        <v>#REF!</v>
      </c>
      <c r="CC121" s="14" t="e">
        <f ca="1">CA121+1/2*(CB121-CA121)*(1-COS(2*($BA121-$BW121)*$BX$8))</f>
        <v>#REF!</v>
      </c>
      <c r="CD121" s="14" t="e">
        <f ca="1">BZ121+1/2*(CC121-BZ121)*(1-COS(2*$AZ121*$BX$8))</f>
        <v>#REF!</v>
      </c>
      <c r="CI121" s="15" t="e">
        <f ca="1">D121</f>
        <v>#REF!</v>
      </c>
      <c r="CJ121" s="15" t="e">
        <f ca="1">C121</f>
        <v>#REF!</v>
      </c>
      <c r="CK121" s="14">
        <f>IF(AND(I121=0,J121=0),1,I121/J121)</f>
        <v>1</v>
      </c>
      <c r="CL121" s="14" t="e">
        <f ca="1">INT(MOD(CJ121,360)/90)*90</f>
        <v>#REF!</v>
      </c>
      <c r="CM121" s="14" t="e">
        <f ca="1">IF(CL121=0,$CL$13*EXP($CM$13*$CK121)+1-$CL$13,IF(CL121=180,$CL$11*EXP($CM$11*$CK121)+1-$CL$11,$CL$12*EXP($CM$12*$CK121)+1-$CL$12))</f>
        <v>#REF!</v>
      </c>
      <c r="CN121" s="14" t="e">
        <f ca="1">IF(CL121=270,$CL$13*EXP($CM$13*$CK121)+1-$CL$13,IF(CL121=90,$CL$11*EXP($CM$11*$CK121)+1-$CL$11,$CL$12*EXP($CM$12*$CK121)+1-$CL$12))</f>
        <v>#REF!</v>
      </c>
      <c r="CO121" s="14" t="e">
        <f ca="1">CM121+1/2*(CN121-CM121)*(1-COS(2*($CJ121-$CL121)*$CM$8))</f>
        <v>#REF!</v>
      </c>
      <c r="CP121" s="14" t="e">
        <f ca="1">IF(CL121=0,$CL$19*EXP($CM$19*$CK121)+1-$CL$19,IF(CL121=180,$CL$17*EXP($CM$17*$CK121)+1-$CL$17,$CL$18*EXP($CM$18*$CK121)+1-$CL$18))</f>
        <v>#REF!</v>
      </c>
      <c r="CQ121" s="14" t="e">
        <f ca="1">IF(CL121=270,$CL$19*EXP($CM$19*$CK121)+1-$CL$19,IF(CL121=90,$CL$17*EXP($CM$17*$CK121)+1-$CL$17,$CL$18*EXP($CM$18*$CK121)+1-$CL$18))</f>
        <v>#REF!</v>
      </c>
      <c r="CR121" s="14" t="e">
        <f ca="1">CP121+1/2*(CQ121-CP121)*(1-COS(2*($CJ121-$CL121)*$CM$8))</f>
        <v>#REF!</v>
      </c>
      <c r="CS121" s="14" t="e">
        <f ca="1">IF(OR(ISNUMBER(I121),ISNUMBER(J121)),MAX(CO121+1/2*(CR121-CO121)*(1-COS(2*$CI121*$CM$8)),IF(SIN(RADIANS(D121))&lt;&gt;0,1-$I121/$G121/ABS(SIN(RADIANS(D121))),0)),IF(ISNUMBER(A121),1,#N/A))</f>
        <v>#N/A</v>
      </c>
      <c r="CT121" s="14"/>
      <c r="CU121" s="14" t="e">
        <f ca="1">S121/(0.5*F121+T121)</f>
        <v>#REF!</v>
      </c>
      <c r="CV121" s="14" t="e">
        <f ca="1">INT(MOD(BA121,360)/90)*90</f>
        <v>#REF!</v>
      </c>
      <c r="CW121" s="14" t="e">
        <f ca="1">IF(CV121=0,$CV$13*EXP($CW$13*$CU121)+1-$CV$13,IF(CV121=180,$CV$11*EXP($CW$11*$CU121)+1-$CV$11,$CV$12*EXP($CW$12*$CU121)+1-$CV$12))</f>
        <v>#REF!</v>
      </c>
      <c r="CX121" s="14" t="e">
        <f ca="1">IF(CV121=270,$CV$13*EXP($CW$13*$CU121)+1-$CV$13,IF(CV121=90,$CV$11*EXP($CW$11*$CU121)+1-$CV$11,$CV$12*EXP($CW$12*$CU121)+1-$CV$12))</f>
        <v>#REF!</v>
      </c>
      <c r="CY121" s="14" t="e">
        <f ca="1">CW121+1/2*(CX121-CW121)*(1-COS(2*($CJ121-$CV121)*$CW$8))</f>
        <v>#REF!</v>
      </c>
      <c r="CZ121" s="14" t="e">
        <f ca="1">IF(CV121=0,$CV$19*EXP($CW$19*$CU121)+1-$CV$19,IF(CV121=180,$CV$17*EXP($CW$17*$CU121)+1-$CV$17,$CV$18*EXP($CW$18*$CU121)+1-$CV$18))</f>
        <v>#REF!</v>
      </c>
      <c r="DA121" s="14" t="e">
        <f ca="1">IF(CV121=270,$CV$19*EXP($CW$19*$CU121)+1-$CV$19,IF(CV121=90,$CV$17*EXP($CW$17*$CU121)+1-$CV$17,$CV$18*EXP($CW$18*$CU121)+1-$CV$18))</f>
        <v>#REF!</v>
      </c>
      <c r="DB121" s="14" t="e">
        <f ca="1">CZ121+1/2*(DA121-CZ121)*(1-COS(2*($CJ121-$CV121)*$CW$8))</f>
        <v>#REF!</v>
      </c>
      <c r="DC121" s="14" t="e">
        <f ca="1">IF(OR(ISNUMBER(S121),ISNUMBER(T121)),CY121+1/2*(DB121-CY121)*(1-COS(2*CI121*$CW$8)),IF(ISNUMBER(A121),1,#N/A))</f>
        <v>#N/A</v>
      </c>
      <c r="DD121" s="14"/>
      <c r="DE121" s="14" t="e">
        <f ca="1">X121/(0.5*G121+Y121)</f>
        <v>#REF!</v>
      </c>
      <c r="DF121" s="14" t="e">
        <f ca="1">INT(MOD(CJ121,360)/90)*90</f>
        <v>#REF!</v>
      </c>
      <c r="DG121" s="14" t="e">
        <f ca="1">IF(DF121=0,$DF$13*EXP($DG$13*$DE121)+1-$DF$13,IF(DF121=180,$DF$11*EXP($DG$11*$DE121)+1-$DF$11,$DF$12*EXP($DG$12*$DE121)+1-$DF$12))</f>
        <v>#REF!</v>
      </c>
      <c r="DH121" s="14" t="e">
        <f ca="1">IF(DF121=270,$DF$13*EXP($DG$13*$DE121)+1-$DF$13,IF(DF121=90,$DF$11*EXP($DG$11*$DE121)+1-$DF$11,$DF$12*EXP($DG$12*$DE121)+1-$DF$12))</f>
        <v>#REF!</v>
      </c>
      <c r="DI121" s="14" t="e">
        <f ca="1">DG121+1/2*(DH121-DG121)*(1-COS(2*($CJ121-$DF121)*$DG$8))</f>
        <v>#REF!</v>
      </c>
      <c r="DJ121" s="14" t="e">
        <f ca="1">MIN(1,IF(DF121=0,$DF$19+(1-$DF$19)/(1+$DE121^2)^$DG$19,IF(DF121=180,$DF$17+(1-$DF$17)/(1+$DE121^2)^$DG$17,$DF$18+(1-$DF$18)/(1+$DE121^2)^$DG$18)))</f>
        <v>#REF!</v>
      </c>
      <c r="DK121" s="14" t="e">
        <f ca="1">IF(DF121=270,$DF$19+(1-$DF$19)/(1+$DE121^2)^$DG$19,IF(DF121=90,$DF$17+(1-$DF$17)/(1+$DE121^2)^$DG$17,$DF$18+(1-$DF$18)/(1+$DE121^2)^$DG$18))</f>
        <v>#REF!</v>
      </c>
      <c r="DL121" s="14" t="e">
        <f ca="1">DJ121+1/2*(DK121-DJ121)*(1-COS(2*($CJ121-$DF121)*$DG$8))</f>
        <v>#REF!</v>
      </c>
      <c r="DM121" s="14" t="e">
        <f ca="1">IF(OR(ISNUMBER(X121),ISNUMBER(Y121)),DI121+1/2*(DL121-DI121)*(1-COS(2*$CI121*$DG$8)),IF(ISNUMBER(A121),1,#N/A))</f>
        <v>#N/A</v>
      </c>
    </row>
    <row r="122" spans="1:117" s="1" customFormat="1">
      <c r="A122" s="33" t="e">
        <f ca="1">INDIRECT("Shading!"&amp;$DZ$24&amp;$EA$24+ROW(A122)-23)</f>
        <v>#REF!</v>
      </c>
      <c r="B122" s="34" t="e">
        <f ca="1">INDIRECT("Shading!"&amp;$DZ$25&amp;$EA$25+ROW(B122)-23)</f>
        <v>#REF!</v>
      </c>
      <c r="C122" s="33" t="e">
        <f ca="1">INDIRECT("Shading!"&amp;$DZ$26&amp;$EA$26+ROW(C122)-23)</f>
        <v>#REF!</v>
      </c>
      <c r="D122" s="33" t="e">
        <f ca="1">INDIRECT("Shading!"&amp;$DZ$27&amp;$EA$27+ROW(D122)-23)</f>
        <v>#REF!</v>
      </c>
      <c r="E122" s="32" t="e">
        <f ca="1">INDIRECT("Shading!"&amp;$DZ$28&amp;$EA$28+ROW(E122)-23)</f>
        <v>#REF!</v>
      </c>
      <c r="F122" s="31" t="e">
        <f ca="1">INDIRECT("Shading!"&amp;$DZ$29&amp;$EA$29+ROW(F122)-23)</f>
        <v>#REF!</v>
      </c>
      <c r="G122" s="31" t="e">
        <f ca="1">INDIRECT("Shading!"&amp;$DZ$30&amp;$EA$30+ROW(G122)-23)</f>
        <v>#REF!</v>
      </c>
      <c r="H122" s="30" t="e">
        <f ca="1">INDIRECT("Shading!"&amp;$DZ$31&amp;$EA$31+ROW(H122)-23)</f>
        <v>#REF!</v>
      </c>
      <c r="I122" s="23"/>
      <c r="J122" s="23"/>
      <c r="K122" s="24"/>
      <c r="L122" s="19"/>
      <c r="M122" s="19"/>
      <c r="N122" s="25">
        <f ca="1">IF(AND(ISNUMBER(I122),ISNUMBER(J122),ISNUMBER(K122),ISNUMBER(L122),ISNUMBER(INDIRECT("Shading!"&amp;$DZ$33&amp;$EA$33+ROW(N122)-23))),INDIRECT("Shading!"&amp;$DZ$33&amp;$EA$33+ROW(N122)-23),1)</f>
        <v>1</v>
      </c>
      <c r="O122" s="25">
        <f ca="1">IF(AND(ISNUMBER(I122),ISNUMBER(J122),ISNUMBER(K122),ISNUMBER(L122),ISNUMBER(INDIRECT("Shading!"&amp;$DZ$34&amp;$EA$34+ROW(N122)-23))),INDIRECT("Shading!"&amp;$DZ$34&amp;$EA$34+ROW(O122)-23),1)</f>
        <v>1</v>
      </c>
      <c r="P122" s="18">
        <f ca="1">IF(AND(ISNUMBER(I122),ISNUMBER(J122),ISNUMBER(K122),ISNUMBER(L122),ISNUMBER(N122)),1-(N122-BJ122)*(K122/IF(OR(E122="East",E122="West"),45,90)*(1-L122)/N122),1)</f>
        <v>1</v>
      </c>
      <c r="Q122" s="17">
        <f ca="1">IF(AND(ISNUMBER(I122),ISNUMBER(J122),ISNUMBER(K122),ISNUMBER(M122),ISNUMBER(O122)),1-(O122-CS122)*(K122/IF(OR(E122="East",E122="West"),45,90)*(1-M122)/O122),1)</f>
        <v>1</v>
      </c>
      <c r="R122" s="32" t="str">
        <f ca="1">IF(OR(P122&gt;1,Q122&gt;1),"Horizon shading ","")</f>
        <v/>
      </c>
      <c r="S122" s="29"/>
      <c r="T122" s="28"/>
      <c r="U122" s="39">
        <f>IF(AND(ISNUMBER(S122),ISNUMBER(T122)),1-0.5*(1-BT122),1)</f>
        <v>1</v>
      </c>
      <c r="V122" s="38">
        <f>IF(AND(ISNUMBER(S122),ISNUMBER(T122)),1-0.5*(1-DC122),1)</f>
        <v>1</v>
      </c>
      <c r="W122" s="215" t="str">
        <f>IF(OR(U122&gt;1,V122&gt;1),"Reveal shading ","")</f>
        <v/>
      </c>
      <c r="X122" s="23"/>
      <c r="Y122" s="23"/>
      <c r="Z122" s="19"/>
      <c r="AA122" s="19"/>
      <c r="AB122" s="25">
        <f ca="1">IF(AND(ISNUMBER(X122),ISNUMBER(Y122),ISNUMBER(Z122),ISNUMBER(INDIRECT("Shading!"&amp;$DZ$35&amp;$EA$35+ROW(N122)-23))),INDIRECT("Shading!"&amp;$DZ$35&amp;$EA$35+ROW(N122)-23),1)</f>
        <v>1</v>
      </c>
      <c r="AC122" s="25">
        <f ca="1">IF(AND(ISNUMBER(X122),ISNUMBER(Y122),ISNUMBER(AA122),ISNUMBER(INDIRECT("Shading!"&amp;$DZ$36&amp;$EA$36+ROW(N122)-23))),INDIRECT("Shading!"&amp;$DZ$36&amp;$EA$36+ROW(O122)-23),1)</f>
        <v>1</v>
      </c>
      <c r="AD122" s="18">
        <f ca="1">IF(AND(ISNUMBER(X122),ISNUMBER(Y122),ISNUMBER(Z122),ISNUMBER(AB122)),1-(AB122-CD122)/AB122*(1-Z122),1)</f>
        <v>1</v>
      </c>
      <c r="AE122" s="17">
        <f ca="1">IF(AND(ISNUMBER(X122),ISNUMBER(Y122),ISNUMBER(AA122),ISNUMBER(AC122)),1-(AC122-DM122)/AC122*(1-AA122),1)</f>
        <v>1</v>
      </c>
      <c r="AF122" s="215" t="str">
        <f ca="1">IF(OR(AD122&gt;1,AE122&gt;1),"Overhang shading ","")</f>
        <v/>
      </c>
      <c r="AG122" s="24"/>
      <c r="AH122" s="24"/>
      <c r="AI122" s="23"/>
      <c r="AJ122" s="37">
        <f>IF(AND(ISNUMBER($AI$19),ISNUMBER(AG122)),$F122*$AI$19/1000*$AG122,0)</f>
        <v>0</v>
      </c>
      <c r="AK122" s="36">
        <f>IF(AND(ISNUMBER($AI$19),ISNUMBER(AH122)),IF(ISNUMBER($AI122),$AI122,$G122)*$AI$19/1000*$AH122,0)</f>
        <v>0</v>
      </c>
      <c r="AL122" s="35">
        <f>IF(OR(AJ122&gt;0,AK122&gt;0),1-(AJ122+AK122)/H122*$AI$18,1)</f>
        <v>1</v>
      </c>
      <c r="AM122" s="215" t="str">
        <f>IF(AL122&gt;1,"Glazing bars/juliet balcony shading ","")</f>
        <v/>
      </c>
      <c r="AN122" s="19"/>
      <c r="AO122" s="19"/>
      <c r="AP122" s="18" t="str">
        <f ca="1">IF(OR(P122*U122*AD122*AL122*IF(ISNUMBER(AN122),AN122,1)&gt;=1,P122*U122*AD122*AL122*IF(ISNUMBER(AN122),AN122,1)=0),"",P122*U122*AD122*AL122*IF(ISNUMBER(AN122),AN122,1))</f>
        <v/>
      </c>
      <c r="AQ122" s="17" t="str">
        <f ca="1">IF(OR(Q122*V122*AE122*AL122*IF(ISNUMBER(AO122),AO122,1)&gt;=1,Q122*V122*AE122*AL122*IF(ISNUMBER(AO122),AO122,1)=0),"",Q122*V122*AE122*AL122*IF(ISNUMBER(AO122),AO122,1))</f>
        <v/>
      </c>
      <c r="AR122" s="16" t="str">
        <f ca="1">'Additional Shading 424'!$AP122</f>
        <v/>
      </c>
      <c r="AS122" s="16" t="str">
        <f ca="1">'Additional Shading 424'!$AQ122</f>
        <v/>
      </c>
      <c r="AZ122" s="15" t="e">
        <f ca="1">D122</f>
        <v>#REF!</v>
      </c>
      <c r="BA122" s="15" t="e">
        <f ca="1">C122</f>
        <v>#REF!</v>
      </c>
      <c r="BB122" s="14">
        <f>IF(AND(I122=0,J122=0),1,I122/J122)</f>
        <v>1</v>
      </c>
      <c r="BC122" s="14" t="e">
        <f ca="1">INT(MOD(BA122,360)/90)*90</f>
        <v>#REF!</v>
      </c>
      <c r="BD122" s="14" t="e">
        <f ca="1">IF(BC122=0,$BC$13+(1-$BC$13)/(1+$BB122^2)^$BD$13,IF(BC122=180,$BC$11+(1-$BC$11)/(1+$BB122^2)^$BD$11,$BC$12+(1-$BC$12)/(1+$BB122^2)^$BD$12))</f>
        <v>#REF!</v>
      </c>
      <c r="BE122" s="14" t="e">
        <f ca="1">IF(BC122=270,$BC$13+(1-$BC$13)/(1+$BB122^2)^$BD$13,IF(BC122=90,$BC$11+(1-$BC$11)/(1+$BB122^2)^$BD$11,$BC$12+(1-$BC$12)/(1+$BB122^2)^$BD$12))</f>
        <v>#REF!</v>
      </c>
      <c r="BF122" s="14" t="e">
        <f ca="1">BD122+1/2*(BE122-BD122)*(1-COS(2*($BA122-$BC122)*$BD$8))</f>
        <v>#REF!</v>
      </c>
      <c r="BG122" s="14" t="e">
        <f ca="1">IF(BC122=0,$BC$19*EXP($BD$19*$BB122)+1-$BC$19,IF(BC122=180,$BC$17+(1-$BC$17)/(1+$BB122^2)^$BD$17,$BC$18*EXP($BD$18*$BB122)+1-$BC$18))</f>
        <v>#REF!</v>
      </c>
      <c r="BH122" s="14" t="e">
        <f ca="1">IF(BC122=270,$BC$19*EXP($BD$19*$BB122)+1-$BC$19,IF(BC122=90,$BC$17+(1-$BC$17)/(1+$BB122^2)^$BD$17,$BC$18*EXP($BD$18*$BB122)+1-$BC$18))</f>
        <v>#REF!</v>
      </c>
      <c r="BI122" s="14" t="e">
        <f ca="1">BG122+1/2*(BH122-BG122)*(1-COS(2*($BA122-$BC122)*$BD$8))</f>
        <v>#REF!</v>
      </c>
      <c r="BJ122" s="14" t="e">
        <f ca="1">IF(OR(ISNUMBER(I122),ISNUMBER(J122)),MAX(BF122+1/2*(BI122-BF122)*(1-COS(2*$AZ122*$BD$8)),IF(SIN(RADIANS(D122))&lt;&gt;0,1-$I122/$G122/ABS(SIN(RADIANS(D122))),0)),IF(ISNUMBER(A122),1,#N/A))</f>
        <v>#N/A</v>
      </c>
      <c r="BK122" s="14"/>
      <c r="BL122" s="14" t="e">
        <f ca="1">S122/(0.5*F122+T122)</f>
        <v>#REF!</v>
      </c>
      <c r="BM122" s="14" t="e">
        <f ca="1">INT(MOD(BA122,360)/90)*90</f>
        <v>#REF!</v>
      </c>
      <c r="BN122" s="14" t="e">
        <f ca="1">IF(BM122=0,$BM$13*EXP($BN$13*$BL122)+1-$BM$13,IF(BM122=180,$BM$11*EXP($BN$11*$BL122)+1-$BM$11,$BM$12*EXP($BN$12*$BL122)+1-$BM$12))</f>
        <v>#REF!</v>
      </c>
      <c r="BO122" s="14" t="e">
        <f ca="1">IF(BM122=270,$BM$13*EXP($BN$13*$BL122)+1-$BM$13,IF(BM122=90,$BM$11*EXP($BN$11*$BL122)+1-$BM$11,$BM$12*EXP($BN$12*$BL122)+1-$BM$12))</f>
        <v>#REF!</v>
      </c>
      <c r="BP122" s="14" t="e">
        <f ca="1">BN122+1/2*(BO122-BN122)*(1-COS(2*($C122-$BM122)*$BN$8))</f>
        <v>#REF!</v>
      </c>
      <c r="BQ122" s="14" t="e">
        <f ca="1">IF(BM122=0,$BM$19*EXP($BN$19*$BL122)+1-$BM$19,IF(BM122=180,$BM$17*EXP($BN$17*$BL122)+1-$BM$17,$BM$18*EXP($BN$18*$BL122)+1-$BM$18))</f>
        <v>#REF!</v>
      </c>
      <c r="BR122" s="14" t="e">
        <f ca="1">IF(BM122=270,$BM$19*EXP($BN$19*$BL122)+1-$BM$19,IF(BM122=90,$BM$17*EXP($BN$17*$BL122)+1-$BM$17,$BM$18*EXP($BN$18*$BL122)+1-$BM$18))</f>
        <v>#REF!</v>
      </c>
      <c r="BS122" s="14" t="e">
        <f ca="1">BQ122+1/2*(BR122-BQ122)*(1-COS(2*($C122-$BM122)*$BN$8))</f>
        <v>#REF!</v>
      </c>
      <c r="BT122" s="14" t="e">
        <f ca="1">BP122+1/2*(BS122-BP122)*(1-COS(2*$AZ122*$BN$8))</f>
        <v>#REF!</v>
      </c>
      <c r="BU122" s="14"/>
      <c r="BV122" s="14" t="e">
        <f ca="1">X122/(0.5*G122+Y122)</f>
        <v>#REF!</v>
      </c>
      <c r="BW122" s="14" t="e">
        <f ca="1">INT(MOD(BA122,360)/90)*90</f>
        <v>#REF!</v>
      </c>
      <c r="BX122" s="14" t="e">
        <f ca="1">IF(BW122=0,$BW$13*EXP($BX$13*$BV122)+1-$BW$13,IF(BW122=180,$BW$11*EXP($BX$11*$BV122)+1-$BW$11,$BW$12*EXP($BX$12*$BV122)+1-$BW$12))</f>
        <v>#REF!</v>
      </c>
      <c r="BY122" s="14" t="e">
        <f ca="1">IF(BW122=270,$BW$13*EXP($BX$13*$BV122)+1-$BW$13,IF(BW122=90,$BW$11*EXP($BX$11*$BV122)+1-$BW$11,$BW$12*EXP($BX$12*$BV122)+1-$BW$12))</f>
        <v>#REF!</v>
      </c>
      <c r="BZ122" s="14" t="e">
        <f ca="1">BX122+1/2*(BY122-BX122)*(1-COS(2*($BA122-$BW122)*$BX$8))</f>
        <v>#REF!</v>
      </c>
      <c r="CA122" s="14" t="e">
        <f ca="1">MIN(1,IF(BW122=0,$BW$19*EXP($BX$19*$BV122)+1-$BW$19,IF(BW122=180,$BW$17*EXP($BX$17*$BV122)+1-$BW$17,$BW$18*EXP($BX$18*$BV122)+1-$BW$18)))</f>
        <v>#REF!</v>
      </c>
      <c r="CB122" s="14" t="e">
        <f ca="1">IF(BW122=270,$BW$19*EXP($BX$19*$BV122)+1-$BW$19,IF(BW122=90,$BW$17*EXP($BX$17*$BV122)+1-$BW$17,$BW$18*EXP($BX$18*$BV122)+1-$BW$18))</f>
        <v>#REF!</v>
      </c>
      <c r="CC122" s="14" t="e">
        <f ca="1">CA122+1/2*(CB122-CA122)*(1-COS(2*($BA122-$BW122)*$BX$8))</f>
        <v>#REF!</v>
      </c>
      <c r="CD122" s="14" t="e">
        <f ca="1">BZ122+1/2*(CC122-BZ122)*(1-COS(2*$AZ122*$BX$8))</f>
        <v>#REF!</v>
      </c>
      <c r="CI122" s="15" t="e">
        <f ca="1">D122</f>
        <v>#REF!</v>
      </c>
      <c r="CJ122" s="15" t="e">
        <f ca="1">C122</f>
        <v>#REF!</v>
      </c>
      <c r="CK122" s="14">
        <f>IF(AND(I122=0,J122=0),1,I122/J122)</f>
        <v>1</v>
      </c>
      <c r="CL122" s="14" t="e">
        <f ca="1">INT(MOD(CJ122,360)/90)*90</f>
        <v>#REF!</v>
      </c>
      <c r="CM122" s="14" t="e">
        <f ca="1">IF(CL122=0,$CL$13*EXP($CM$13*$CK122)+1-$CL$13,IF(CL122=180,$CL$11*EXP($CM$11*$CK122)+1-$CL$11,$CL$12*EXP($CM$12*$CK122)+1-$CL$12))</f>
        <v>#REF!</v>
      </c>
      <c r="CN122" s="14" t="e">
        <f ca="1">IF(CL122=270,$CL$13*EXP($CM$13*$CK122)+1-$CL$13,IF(CL122=90,$CL$11*EXP($CM$11*$CK122)+1-$CL$11,$CL$12*EXP($CM$12*$CK122)+1-$CL$12))</f>
        <v>#REF!</v>
      </c>
      <c r="CO122" s="14" t="e">
        <f ca="1">CM122+1/2*(CN122-CM122)*(1-COS(2*($CJ122-$CL122)*$CM$8))</f>
        <v>#REF!</v>
      </c>
      <c r="CP122" s="14" t="e">
        <f ca="1">IF(CL122=0,$CL$19*EXP($CM$19*$CK122)+1-$CL$19,IF(CL122=180,$CL$17*EXP($CM$17*$CK122)+1-$CL$17,$CL$18*EXP($CM$18*$CK122)+1-$CL$18))</f>
        <v>#REF!</v>
      </c>
      <c r="CQ122" s="14" t="e">
        <f ca="1">IF(CL122=270,$CL$19*EXP($CM$19*$CK122)+1-$CL$19,IF(CL122=90,$CL$17*EXP($CM$17*$CK122)+1-$CL$17,$CL$18*EXP($CM$18*$CK122)+1-$CL$18))</f>
        <v>#REF!</v>
      </c>
      <c r="CR122" s="14" t="e">
        <f ca="1">CP122+1/2*(CQ122-CP122)*(1-COS(2*($CJ122-$CL122)*$CM$8))</f>
        <v>#REF!</v>
      </c>
      <c r="CS122" s="14" t="e">
        <f ca="1">IF(OR(ISNUMBER(I122),ISNUMBER(J122)),MAX(CO122+1/2*(CR122-CO122)*(1-COS(2*$CI122*$CM$8)),IF(SIN(RADIANS(D122))&lt;&gt;0,1-$I122/$G122/ABS(SIN(RADIANS(D122))),0)),IF(ISNUMBER(A122),1,#N/A))</f>
        <v>#N/A</v>
      </c>
      <c r="CT122" s="14"/>
      <c r="CU122" s="14" t="e">
        <f ca="1">S122/(0.5*F122+T122)</f>
        <v>#REF!</v>
      </c>
      <c r="CV122" s="14" t="e">
        <f ca="1">INT(MOD(BA122,360)/90)*90</f>
        <v>#REF!</v>
      </c>
      <c r="CW122" s="14" t="e">
        <f ca="1">IF(CV122=0,$CV$13*EXP($CW$13*$CU122)+1-$CV$13,IF(CV122=180,$CV$11*EXP($CW$11*$CU122)+1-$CV$11,$CV$12*EXP($CW$12*$CU122)+1-$CV$12))</f>
        <v>#REF!</v>
      </c>
      <c r="CX122" s="14" t="e">
        <f ca="1">IF(CV122=270,$CV$13*EXP($CW$13*$CU122)+1-$CV$13,IF(CV122=90,$CV$11*EXP($CW$11*$CU122)+1-$CV$11,$CV$12*EXP($CW$12*$CU122)+1-$CV$12))</f>
        <v>#REF!</v>
      </c>
      <c r="CY122" s="14" t="e">
        <f ca="1">CW122+1/2*(CX122-CW122)*(1-COS(2*($CJ122-$CV122)*$CW$8))</f>
        <v>#REF!</v>
      </c>
      <c r="CZ122" s="14" t="e">
        <f ca="1">IF(CV122=0,$CV$19*EXP($CW$19*$CU122)+1-$CV$19,IF(CV122=180,$CV$17*EXP($CW$17*$CU122)+1-$CV$17,$CV$18*EXP($CW$18*$CU122)+1-$CV$18))</f>
        <v>#REF!</v>
      </c>
      <c r="DA122" s="14" t="e">
        <f ca="1">IF(CV122=270,$CV$19*EXP($CW$19*$CU122)+1-$CV$19,IF(CV122=90,$CV$17*EXP($CW$17*$CU122)+1-$CV$17,$CV$18*EXP($CW$18*$CU122)+1-$CV$18))</f>
        <v>#REF!</v>
      </c>
      <c r="DB122" s="14" t="e">
        <f ca="1">CZ122+1/2*(DA122-CZ122)*(1-COS(2*($CJ122-$CV122)*$CW$8))</f>
        <v>#REF!</v>
      </c>
      <c r="DC122" s="14" t="e">
        <f ca="1">IF(OR(ISNUMBER(S122),ISNUMBER(T122)),CY122+1/2*(DB122-CY122)*(1-COS(2*CI122*$CW$8)),IF(ISNUMBER(A122),1,#N/A))</f>
        <v>#N/A</v>
      </c>
      <c r="DD122" s="14"/>
      <c r="DE122" s="14" t="e">
        <f ca="1">X122/(0.5*G122+Y122)</f>
        <v>#REF!</v>
      </c>
      <c r="DF122" s="14" t="e">
        <f ca="1">INT(MOD(CJ122,360)/90)*90</f>
        <v>#REF!</v>
      </c>
      <c r="DG122" s="14" t="e">
        <f ca="1">IF(DF122=0,$DF$13*EXP($DG$13*$DE122)+1-$DF$13,IF(DF122=180,$DF$11*EXP($DG$11*$DE122)+1-$DF$11,$DF$12*EXP($DG$12*$DE122)+1-$DF$12))</f>
        <v>#REF!</v>
      </c>
      <c r="DH122" s="14" t="e">
        <f ca="1">IF(DF122=270,$DF$13*EXP($DG$13*$DE122)+1-$DF$13,IF(DF122=90,$DF$11*EXP($DG$11*$DE122)+1-$DF$11,$DF$12*EXP($DG$12*$DE122)+1-$DF$12))</f>
        <v>#REF!</v>
      </c>
      <c r="DI122" s="14" t="e">
        <f ca="1">DG122+1/2*(DH122-DG122)*(1-COS(2*($CJ122-$DF122)*$DG$8))</f>
        <v>#REF!</v>
      </c>
      <c r="DJ122" s="14" t="e">
        <f ca="1">MIN(1,IF(DF122=0,$DF$19+(1-$DF$19)/(1+$DE122^2)^$DG$19,IF(DF122=180,$DF$17+(1-$DF$17)/(1+$DE122^2)^$DG$17,$DF$18+(1-$DF$18)/(1+$DE122^2)^$DG$18)))</f>
        <v>#REF!</v>
      </c>
      <c r="DK122" s="14" t="e">
        <f ca="1">IF(DF122=270,$DF$19+(1-$DF$19)/(1+$DE122^2)^$DG$19,IF(DF122=90,$DF$17+(1-$DF$17)/(1+$DE122^2)^$DG$17,$DF$18+(1-$DF$18)/(1+$DE122^2)^$DG$18))</f>
        <v>#REF!</v>
      </c>
      <c r="DL122" s="14" t="e">
        <f ca="1">DJ122+1/2*(DK122-DJ122)*(1-COS(2*($CJ122-$DF122)*$DG$8))</f>
        <v>#REF!</v>
      </c>
      <c r="DM122" s="14" t="e">
        <f ca="1">IF(OR(ISNUMBER(X122),ISNUMBER(Y122)),DI122+1/2*(DL122-DI122)*(1-COS(2*$CI122*$DG$8)),IF(ISNUMBER(A122),1,#N/A))</f>
        <v>#N/A</v>
      </c>
    </row>
    <row r="123" spans="1:117" s="1" customFormat="1">
      <c r="A123" s="33" t="e">
        <f ca="1">INDIRECT("Shading!"&amp;$DZ$24&amp;$EA$24+ROW(A123)-23)</f>
        <v>#REF!</v>
      </c>
      <c r="B123" s="34" t="e">
        <f ca="1">INDIRECT("Shading!"&amp;$DZ$25&amp;$EA$25+ROW(B123)-23)</f>
        <v>#REF!</v>
      </c>
      <c r="C123" s="33" t="e">
        <f ca="1">INDIRECT("Shading!"&amp;$DZ$26&amp;$EA$26+ROW(C123)-23)</f>
        <v>#REF!</v>
      </c>
      <c r="D123" s="33" t="e">
        <f ca="1">INDIRECT("Shading!"&amp;$DZ$27&amp;$EA$27+ROW(D123)-23)</f>
        <v>#REF!</v>
      </c>
      <c r="E123" s="32" t="e">
        <f ca="1">INDIRECT("Shading!"&amp;$DZ$28&amp;$EA$28+ROW(E123)-23)</f>
        <v>#REF!</v>
      </c>
      <c r="F123" s="31" t="e">
        <f ca="1">INDIRECT("Shading!"&amp;$DZ$29&amp;$EA$29+ROW(F123)-23)</f>
        <v>#REF!</v>
      </c>
      <c r="G123" s="31" t="e">
        <f ca="1">INDIRECT("Shading!"&amp;$DZ$30&amp;$EA$30+ROW(G123)-23)</f>
        <v>#REF!</v>
      </c>
      <c r="H123" s="30" t="e">
        <f ca="1">INDIRECT("Shading!"&amp;$DZ$31&amp;$EA$31+ROW(H123)-23)</f>
        <v>#REF!</v>
      </c>
      <c r="I123" s="23"/>
      <c r="J123" s="23"/>
      <c r="K123" s="24"/>
      <c r="L123" s="19"/>
      <c r="M123" s="19"/>
      <c r="N123" s="25">
        <f ca="1">IF(AND(ISNUMBER(I123),ISNUMBER(J123),ISNUMBER(K123),ISNUMBER(L123),ISNUMBER(INDIRECT("Shading!"&amp;$DZ$33&amp;$EA$33+ROW(N123)-23))),INDIRECT("Shading!"&amp;$DZ$33&amp;$EA$33+ROW(N123)-23),1)</f>
        <v>1</v>
      </c>
      <c r="O123" s="25">
        <f ca="1">IF(AND(ISNUMBER(I123),ISNUMBER(J123),ISNUMBER(K123),ISNUMBER(L123),ISNUMBER(INDIRECT("Shading!"&amp;$DZ$34&amp;$EA$34+ROW(N123)-23))),INDIRECT("Shading!"&amp;$DZ$34&amp;$EA$34+ROW(O123)-23),1)</f>
        <v>1</v>
      </c>
      <c r="P123" s="18">
        <f ca="1">IF(AND(ISNUMBER(I123),ISNUMBER(J123),ISNUMBER(K123),ISNUMBER(L123),ISNUMBER(N123)),1-(N123-BJ123)*(K123/IF(OR(E123="East",E123="West"),45,90)*(1-L123)/N123),1)</f>
        <v>1</v>
      </c>
      <c r="Q123" s="17">
        <f ca="1">IF(AND(ISNUMBER(I123),ISNUMBER(J123),ISNUMBER(K123),ISNUMBER(M123),ISNUMBER(O123)),1-(O123-CS123)*(K123/IF(OR(E123="East",E123="West"),45,90)*(1-M123)/O123),1)</f>
        <v>1</v>
      </c>
      <c r="R123" s="32" t="str">
        <f ca="1">IF(OR(P123&gt;1,Q123&gt;1),"Horizon shading ","")</f>
        <v/>
      </c>
      <c r="S123" s="29"/>
      <c r="T123" s="28"/>
      <c r="U123" s="39">
        <f>IF(AND(ISNUMBER(S123),ISNUMBER(T123)),1-0.5*(1-BT123),1)</f>
        <v>1</v>
      </c>
      <c r="V123" s="38">
        <f>IF(AND(ISNUMBER(S123),ISNUMBER(T123)),1-0.5*(1-DC123),1)</f>
        <v>1</v>
      </c>
      <c r="W123" s="215" t="str">
        <f>IF(OR(U123&gt;1,V123&gt;1),"Reveal shading ","")</f>
        <v/>
      </c>
      <c r="X123" s="23"/>
      <c r="Y123" s="23"/>
      <c r="Z123" s="19"/>
      <c r="AA123" s="19"/>
      <c r="AB123" s="25">
        <f ca="1">IF(AND(ISNUMBER(X123),ISNUMBER(Y123),ISNUMBER(Z123),ISNUMBER(INDIRECT("Shading!"&amp;$DZ$35&amp;$EA$35+ROW(N123)-23))),INDIRECT("Shading!"&amp;$DZ$35&amp;$EA$35+ROW(N123)-23),1)</f>
        <v>1</v>
      </c>
      <c r="AC123" s="25">
        <f ca="1">IF(AND(ISNUMBER(X123),ISNUMBER(Y123),ISNUMBER(AA123),ISNUMBER(INDIRECT("Shading!"&amp;$DZ$36&amp;$EA$36+ROW(N123)-23))),INDIRECT("Shading!"&amp;$DZ$36&amp;$EA$36+ROW(O123)-23),1)</f>
        <v>1</v>
      </c>
      <c r="AD123" s="18">
        <f ca="1">IF(AND(ISNUMBER(X123),ISNUMBER(Y123),ISNUMBER(Z123),ISNUMBER(AB123)),1-(AB123-CD123)/AB123*(1-Z123),1)</f>
        <v>1</v>
      </c>
      <c r="AE123" s="17">
        <f ca="1">IF(AND(ISNUMBER(X123),ISNUMBER(Y123),ISNUMBER(AA123),ISNUMBER(AC123)),1-(AC123-DM123)/AC123*(1-AA123),1)</f>
        <v>1</v>
      </c>
      <c r="AF123" s="215" t="str">
        <f ca="1">IF(OR(AD123&gt;1,AE123&gt;1),"Overhang shading ","")</f>
        <v/>
      </c>
      <c r="AG123" s="24"/>
      <c r="AH123" s="24"/>
      <c r="AI123" s="23"/>
      <c r="AJ123" s="37">
        <f>IF(AND(ISNUMBER($AI$19),ISNUMBER(AG123)),$F123*$AI$19/1000*$AG123,0)</f>
        <v>0</v>
      </c>
      <c r="AK123" s="36">
        <f>IF(AND(ISNUMBER($AI$19),ISNUMBER(AH123)),IF(ISNUMBER($AI123),$AI123,$G123)*$AI$19/1000*$AH123,0)</f>
        <v>0</v>
      </c>
      <c r="AL123" s="35">
        <f>IF(OR(AJ123&gt;0,AK123&gt;0),1-(AJ123+AK123)/H123*$AI$18,1)</f>
        <v>1</v>
      </c>
      <c r="AM123" s="215" t="str">
        <f>IF(AL123&gt;1,"Glazing bars/juliet balcony shading ","")</f>
        <v/>
      </c>
      <c r="AN123" s="19"/>
      <c r="AO123" s="19"/>
      <c r="AP123" s="18" t="str">
        <f ca="1">IF(OR(P123*U123*AD123*AL123*IF(ISNUMBER(AN123),AN123,1)&gt;=1,P123*U123*AD123*AL123*IF(ISNUMBER(AN123),AN123,1)=0),"",P123*U123*AD123*AL123*IF(ISNUMBER(AN123),AN123,1))</f>
        <v/>
      </c>
      <c r="AQ123" s="17" t="str">
        <f ca="1">IF(OR(Q123*V123*AE123*AL123*IF(ISNUMBER(AO123),AO123,1)&gt;=1,Q123*V123*AE123*AL123*IF(ISNUMBER(AO123),AO123,1)=0),"",Q123*V123*AE123*AL123*IF(ISNUMBER(AO123),AO123,1))</f>
        <v/>
      </c>
      <c r="AR123" s="16" t="str">
        <f ca="1">'Additional Shading 424'!$AP123</f>
        <v/>
      </c>
      <c r="AS123" s="16" t="str">
        <f ca="1">'Additional Shading 424'!$AQ123</f>
        <v/>
      </c>
      <c r="AZ123" s="15" t="e">
        <f ca="1">D123</f>
        <v>#REF!</v>
      </c>
      <c r="BA123" s="15" t="e">
        <f ca="1">C123</f>
        <v>#REF!</v>
      </c>
      <c r="BB123" s="14">
        <f>IF(AND(I123=0,J123=0),1,I123/J123)</f>
        <v>1</v>
      </c>
      <c r="BC123" s="14" t="e">
        <f ca="1">INT(MOD(BA123,360)/90)*90</f>
        <v>#REF!</v>
      </c>
      <c r="BD123" s="14" t="e">
        <f ca="1">IF(BC123=0,$BC$13+(1-$BC$13)/(1+$BB123^2)^$BD$13,IF(BC123=180,$BC$11+(1-$BC$11)/(1+$BB123^2)^$BD$11,$BC$12+(1-$BC$12)/(1+$BB123^2)^$BD$12))</f>
        <v>#REF!</v>
      </c>
      <c r="BE123" s="14" t="e">
        <f ca="1">IF(BC123=270,$BC$13+(1-$BC$13)/(1+$BB123^2)^$BD$13,IF(BC123=90,$BC$11+(1-$BC$11)/(1+$BB123^2)^$BD$11,$BC$12+(1-$BC$12)/(1+$BB123^2)^$BD$12))</f>
        <v>#REF!</v>
      </c>
      <c r="BF123" s="14" t="e">
        <f ca="1">BD123+1/2*(BE123-BD123)*(1-COS(2*($BA123-$BC123)*$BD$8))</f>
        <v>#REF!</v>
      </c>
      <c r="BG123" s="14" t="e">
        <f ca="1">IF(BC123=0,$BC$19*EXP($BD$19*$BB123)+1-$BC$19,IF(BC123=180,$BC$17+(1-$BC$17)/(1+$BB123^2)^$BD$17,$BC$18*EXP($BD$18*$BB123)+1-$BC$18))</f>
        <v>#REF!</v>
      </c>
      <c r="BH123" s="14" t="e">
        <f ca="1">IF(BC123=270,$BC$19*EXP($BD$19*$BB123)+1-$BC$19,IF(BC123=90,$BC$17+(1-$BC$17)/(1+$BB123^2)^$BD$17,$BC$18*EXP($BD$18*$BB123)+1-$BC$18))</f>
        <v>#REF!</v>
      </c>
      <c r="BI123" s="14" t="e">
        <f ca="1">BG123+1/2*(BH123-BG123)*(1-COS(2*($BA123-$BC123)*$BD$8))</f>
        <v>#REF!</v>
      </c>
      <c r="BJ123" s="14" t="e">
        <f ca="1">IF(OR(ISNUMBER(I123),ISNUMBER(J123)),MAX(BF123+1/2*(BI123-BF123)*(1-COS(2*$AZ123*$BD$8)),IF(SIN(RADIANS(D123))&lt;&gt;0,1-$I123/$G123/ABS(SIN(RADIANS(D123))),0)),IF(ISNUMBER(A123),1,#N/A))</f>
        <v>#N/A</v>
      </c>
      <c r="BK123" s="14"/>
      <c r="BL123" s="14" t="e">
        <f ca="1">S123/(0.5*F123+T123)</f>
        <v>#REF!</v>
      </c>
      <c r="BM123" s="14" t="e">
        <f ca="1">INT(MOD(BA123,360)/90)*90</f>
        <v>#REF!</v>
      </c>
      <c r="BN123" s="14" t="e">
        <f ca="1">IF(BM123=0,$BM$13*EXP($BN$13*$BL123)+1-$BM$13,IF(BM123=180,$BM$11*EXP($BN$11*$BL123)+1-$BM$11,$BM$12*EXP($BN$12*$BL123)+1-$BM$12))</f>
        <v>#REF!</v>
      </c>
      <c r="BO123" s="14" t="e">
        <f ca="1">IF(BM123=270,$BM$13*EXP($BN$13*$BL123)+1-$BM$13,IF(BM123=90,$BM$11*EXP($BN$11*$BL123)+1-$BM$11,$BM$12*EXP($BN$12*$BL123)+1-$BM$12))</f>
        <v>#REF!</v>
      </c>
      <c r="BP123" s="14" t="e">
        <f ca="1">BN123+1/2*(BO123-BN123)*(1-COS(2*($C123-$BM123)*$BN$8))</f>
        <v>#REF!</v>
      </c>
      <c r="BQ123" s="14" t="e">
        <f ca="1">IF(BM123=0,$BM$19*EXP($BN$19*$BL123)+1-$BM$19,IF(BM123=180,$BM$17*EXP($BN$17*$BL123)+1-$BM$17,$BM$18*EXP($BN$18*$BL123)+1-$BM$18))</f>
        <v>#REF!</v>
      </c>
      <c r="BR123" s="14" t="e">
        <f ca="1">IF(BM123=270,$BM$19*EXP($BN$19*$BL123)+1-$BM$19,IF(BM123=90,$BM$17*EXP($BN$17*$BL123)+1-$BM$17,$BM$18*EXP($BN$18*$BL123)+1-$BM$18))</f>
        <v>#REF!</v>
      </c>
      <c r="BS123" s="14" t="e">
        <f ca="1">BQ123+1/2*(BR123-BQ123)*(1-COS(2*($C123-$BM123)*$BN$8))</f>
        <v>#REF!</v>
      </c>
      <c r="BT123" s="14" t="e">
        <f ca="1">BP123+1/2*(BS123-BP123)*(1-COS(2*$AZ123*$BN$8))</f>
        <v>#REF!</v>
      </c>
      <c r="BU123" s="14"/>
      <c r="BV123" s="14" t="e">
        <f ca="1">X123/(0.5*G123+Y123)</f>
        <v>#REF!</v>
      </c>
      <c r="BW123" s="14" t="e">
        <f ca="1">INT(MOD(BA123,360)/90)*90</f>
        <v>#REF!</v>
      </c>
      <c r="BX123" s="14" t="e">
        <f ca="1">IF(BW123=0,$BW$13*EXP($BX$13*$BV123)+1-$BW$13,IF(BW123=180,$BW$11*EXP($BX$11*$BV123)+1-$BW$11,$BW$12*EXP($BX$12*$BV123)+1-$BW$12))</f>
        <v>#REF!</v>
      </c>
      <c r="BY123" s="14" t="e">
        <f ca="1">IF(BW123=270,$BW$13*EXP($BX$13*$BV123)+1-$BW$13,IF(BW123=90,$BW$11*EXP($BX$11*$BV123)+1-$BW$11,$BW$12*EXP($BX$12*$BV123)+1-$BW$12))</f>
        <v>#REF!</v>
      </c>
      <c r="BZ123" s="14" t="e">
        <f ca="1">BX123+1/2*(BY123-BX123)*(1-COS(2*($BA123-$BW123)*$BX$8))</f>
        <v>#REF!</v>
      </c>
      <c r="CA123" s="14" t="e">
        <f ca="1">MIN(1,IF(BW123=0,$BW$19*EXP($BX$19*$BV123)+1-$BW$19,IF(BW123=180,$BW$17*EXP($BX$17*$BV123)+1-$BW$17,$BW$18*EXP($BX$18*$BV123)+1-$BW$18)))</f>
        <v>#REF!</v>
      </c>
      <c r="CB123" s="14" t="e">
        <f ca="1">IF(BW123=270,$BW$19*EXP($BX$19*$BV123)+1-$BW$19,IF(BW123=90,$BW$17*EXP($BX$17*$BV123)+1-$BW$17,$BW$18*EXP($BX$18*$BV123)+1-$BW$18))</f>
        <v>#REF!</v>
      </c>
      <c r="CC123" s="14" t="e">
        <f ca="1">CA123+1/2*(CB123-CA123)*(1-COS(2*($BA123-$BW123)*$BX$8))</f>
        <v>#REF!</v>
      </c>
      <c r="CD123" s="14" t="e">
        <f ca="1">BZ123+1/2*(CC123-BZ123)*(1-COS(2*$AZ123*$BX$8))</f>
        <v>#REF!</v>
      </c>
      <c r="CI123" s="15" t="e">
        <f ca="1">D123</f>
        <v>#REF!</v>
      </c>
      <c r="CJ123" s="15" t="e">
        <f ca="1">C123</f>
        <v>#REF!</v>
      </c>
      <c r="CK123" s="14">
        <f>IF(AND(I123=0,J123=0),1,I123/J123)</f>
        <v>1</v>
      </c>
      <c r="CL123" s="14" t="e">
        <f ca="1">INT(MOD(CJ123,360)/90)*90</f>
        <v>#REF!</v>
      </c>
      <c r="CM123" s="14" t="e">
        <f ca="1">IF(CL123=0,$CL$13*EXP($CM$13*$CK123)+1-$CL$13,IF(CL123=180,$CL$11*EXP($CM$11*$CK123)+1-$CL$11,$CL$12*EXP($CM$12*$CK123)+1-$CL$12))</f>
        <v>#REF!</v>
      </c>
      <c r="CN123" s="14" t="e">
        <f ca="1">IF(CL123=270,$CL$13*EXP($CM$13*$CK123)+1-$CL$13,IF(CL123=90,$CL$11*EXP($CM$11*$CK123)+1-$CL$11,$CL$12*EXP($CM$12*$CK123)+1-$CL$12))</f>
        <v>#REF!</v>
      </c>
      <c r="CO123" s="14" t="e">
        <f ca="1">CM123+1/2*(CN123-CM123)*(1-COS(2*($CJ123-$CL123)*$CM$8))</f>
        <v>#REF!</v>
      </c>
      <c r="CP123" s="14" t="e">
        <f ca="1">IF(CL123=0,$CL$19*EXP($CM$19*$CK123)+1-$CL$19,IF(CL123=180,$CL$17*EXP($CM$17*$CK123)+1-$CL$17,$CL$18*EXP($CM$18*$CK123)+1-$CL$18))</f>
        <v>#REF!</v>
      </c>
      <c r="CQ123" s="14" t="e">
        <f ca="1">IF(CL123=270,$CL$19*EXP($CM$19*$CK123)+1-$CL$19,IF(CL123=90,$CL$17*EXP($CM$17*$CK123)+1-$CL$17,$CL$18*EXP($CM$18*$CK123)+1-$CL$18))</f>
        <v>#REF!</v>
      </c>
      <c r="CR123" s="14" t="e">
        <f ca="1">CP123+1/2*(CQ123-CP123)*(1-COS(2*($CJ123-$CL123)*$CM$8))</f>
        <v>#REF!</v>
      </c>
      <c r="CS123" s="14" t="e">
        <f ca="1">IF(OR(ISNUMBER(I123),ISNUMBER(J123)),MAX(CO123+1/2*(CR123-CO123)*(1-COS(2*$CI123*$CM$8)),IF(SIN(RADIANS(D123))&lt;&gt;0,1-$I123/$G123/ABS(SIN(RADIANS(D123))),0)),IF(ISNUMBER(A123),1,#N/A))</f>
        <v>#N/A</v>
      </c>
      <c r="CT123" s="14"/>
      <c r="CU123" s="14" t="e">
        <f ca="1">S123/(0.5*F123+T123)</f>
        <v>#REF!</v>
      </c>
      <c r="CV123" s="14" t="e">
        <f ca="1">INT(MOD(BA123,360)/90)*90</f>
        <v>#REF!</v>
      </c>
      <c r="CW123" s="14" t="e">
        <f ca="1">IF(CV123=0,$CV$13*EXP($CW$13*$CU123)+1-$CV$13,IF(CV123=180,$CV$11*EXP($CW$11*$CU123)+1-$CV$11,$CV$12*EXP($CW$12*$CU123)+1-$CV$12))</f>
        <v>#REF!</v>
      </c>
      <c r="CX123" s="14" t="e">
        <f ca="1">IF(CV123=270,$CV$13*EXP($CW$13*$CU123)+1-$CV$13,IF(CV123=90,$CV$11*EXP($CW$11*$CU123)+1-$CV$11,$CV$12*EXP($CW$12*$CU123)+1-$CV$12))</f>
        <v>#REF!</v>
      </c>
      <c r="CY123" s="14" t="e">
        <f ca="1">CW123+1/2*(CX123-CW123)*(1-COS(2*($CJ123-$CV123)*$CW$8))</f>
        <v>#REF!</v>
      </c>
      <c r="CZ123" s="14" t="e">
        <f ca="1">IF(CV123=0,$CV$19*EXP($CW$19*$CU123)+1-$CV$19,IF(CV123=180,$CV$17*EXP($CW$17*$CU123)+1-$CV$17,$CV$18*EXP($CW$18*$CU123)+1-$CV$18))</f>
        <v>#REF!</v>
      </c>
      <c r="DA123" s="14" t="e">
        <f ca="1">IF(CV123=270,$CV$19*EXP($CW$19*$CU123)+1-$CV$19,IF(CV123=90,$CV$17*EXP($CW$17*$CU123)+1-$CV$17,$CV$18*EXP($CW$18*$CU123)+1-$CV$18))</f>
        <v>#REF!</v>
      </c>
      <c r="DB123" s="14" t="e">
        <f ca="1">CZ123+1/2*(DA123-CZ123)*(1-COS(2*($CJ123-$CV123)*$CW$8))</f>
        <v>#REF!</v>
      </c>
      <c r="DC123" s="14" t="e">
        <f ca="1">IF(OR(ISNUMBER(S123),ISNUMBER(T123)),CY123+1/2*(DB123-CY123)*(1-COS(2*CI123*$CW$8)),IF(ISNUMBER(A123),1,#N/A))</f>
        <v>#N/A</v>
      </c>
      <c r="DD123" s="14"/>
      <c r="DE123" s="14" t="e">
        <f ca="1">X123/(0.5*G123+Y123)</f>
        <v>#REF!</v>
      </c>
      <c r="DF123" s="14" t="e">
        <f ca="1">INT(MOD(CJ123,360)/90)*90</f>
        <v>#REF!</v>
      </c>
      <c r="DG123" s="14" t="e">
        <f ca="1">IF(DF123=0,$DF$13*EXP($DG$13*$DE123)+1-$DF$13,IF(DF123=180,$DF$11*EXP($DG$11*$DE123)+1-$DF$11,$DF$12*EXP($DG$12*$DE123)+1-$DF$12))</f>
        <v>#REF!</v>
      </c>
      <c r="DH123" s="14" t="e">
        <f ca="1">IF(DF123=270,$DF$13*EXP($DG$13*$DE123)+1-$DF$13,IF(DF123=90,$DF$11*EXP($DG$11*$DE123)+1-$DF$11,$DF$12*EXP($DG$12*$DE123)+1-$DF$12))</f>
        <v>#REF!</v>
      </c>
      <c r="DI123" s="14" t="e">
        <f ca="1">DG123+1/2*(DH123-DG123)*(1-COS(2*($CJ123-$DF123)*$DG$8))</f>
        <v>#REF!</v>
      </c>
      <c r="DJ123" s="14" t="e">
        <f ca="1">MIN(1,IF(DF123=0,$DF$19+(1-$DF$19)/(1+$DE123^2)^$DG$19,IF(DF123=180,$DF$17+(1-$DF$17)/(1+$DE123^2)^$DG$17,$DF$18+(1-$DF$18)/(1+$DE123^2)^$DG$18)))</f>
        <v>#REF!</v>
      </c>
      <c r="DK123" s="14" t="e">
        <f ca="1">IF(DF123=270,$DF$19+(1-$DF$19)/(1+$DE123^2)^$DG$19,IF(DF123=90,$DF$17+(1-$DF$17)/(1+$DE123^2)^$DG$17,$DF$18+(1-$DF$18)/(1+$DE123^2)^$DG$18))</f>
        <v>#REF!</v>
      </c>
      <c r="DL123" s="14" t="e">
        <f ca="1">DJ123+1/2*(DK123-DJ123)*(1-COS(2*($CJ123-$DF123)*$DG$8))</f>
        <v>#REF!</v>
      </c>
      <c r="DM123" s="14" t="e">
        <f ca="1">IF(OR(ISNUMBER(X123),ISNUMBER(Y123)),DI123+1/2*(DL123-DI123)*(1-COS(2*$CI123*$DG$8)),IF(ISNUMBER(A123),1,#N/A))</f>
        <v>#N/A</v>
      </c>
    </row>
    <row r="124" spans="1:117" s="1" customFormat="1">
      <c r="A124" s="33" t="e">
        <f ca="1">INDIRECT("Shading!"&amp;$DZ$24&amp;$EA$24+ROW(A124)-23)</f>
        <v>#REF!</v>
      </c>
      <c r="B124" s="34" t="e">
        <f ca="1">INDIRECT("Shading!"&amp;$DZ$25&amp;$EA$25+ROW(B124)-23)</f>
        <v>#REF!</v>
      </c>
      <c r="C124" s="33" t="e">
        <f ca="1">INDIRECT("Shading!"&amp;$DZ$26&amp;$EA$26+ROW(C124)-23)</f>
        <v>#REF!</v>
      </c>
      <c r="D124" s="33" t="e">
        <f ca="1">INDIRECT("Shading!"&amp;$DZ$27&amp;$EA$27+ROW(D124)-23)</f>
        <v>#REF!</v>
      </c>
      <c r="E124" s="32" t="e">
        <f ca="1">INDIRECT("Shading!"&amp;$DZ$28&amp;$EA$28+ROW(E124)-23)</f>
        <v>#REF!</v>
      </c>
      <c r="F124" s="31" t="e">
        <f ca="1">INDIRECT("Shading!"&amp;$DZ$29&amp;$EA$29+ROW(F124)-23)</f>
        <v>#REF!</v>
      </c>
      <c r="G124" s="31" t="e">
        <f ca="1">INDIRECT("Shading!"&amp;$DZ$30&amp;$EA$30+ROW(G124)-23)</f>
        <v>#REF!</v>
      </c>
      <c r="H124" s="30" t="e">
        <f ca="1">INDIRECT("Shading!"&amp;$DZ$31&amp;$EA$31+ROW(H124)-23)</f>
        <v>#REF!</v>
      </c>
      <c r="I124" s="23"/>
      <c r="J124" s="23"/>
      <c r="K124" s="24"/>
      <c r="L124" s="19"/>
      <c r="M124" s="19"/>
      <c r="N124" s="25">
        <f ca="1">IF(AND(ISNUMBER(I124),ISNUMBER(J124),ISNUMBER(K124),ISNUMBER(L124),ISNUMBER(INDIRECT("Shading!"&amp;$DZ$33&amp;$EA$33+ROW(N124)-23))),INDIRECT("Shading!"&amp;$DZ$33&amp;$EA$33+ROW(N124)-23),1)</f>
        <v>1</v>
      </c>
      <c r="O124" s="25">
        <f ca="1">IF(AND(ISNUMBER(I124),ISNUMBER(J124),ISNUMBER(K124),ISNUMBER(L124),ISNUMBER(INDIRECT("Shading!"&amp;$DZ$34&amp;$EA$34+ROW(N124)-23))),INDIRECT("Shading!"&amp;$DZ$34&amp;$EA$34+ROW(O124)-23),1)</f>
        <v>1</v>
      </c>
      <c r="P124" s="18">
        <f ca="1">IF(AND(ISNUMBER(I124),ISNUMBER(J124),ISNUMBER(K124),ISNUMBER(L124),ISNUMBER(N124)),1-(N124-BJ124)*(K124/IF(OR(E124="East",E124="West"),45,90)*(1-L124)/N124),1)</f>
        <v>1</v>
      </c>
      <c r="Q124" s="17">
        <f ca="1">IF(AND(ISNUMBER(I124),ISNUMBER(J124),ISNUMBER(K124),ISNUMBER(M124),ISNUMBER(O124)),1-(O124-CS124)*(K124/IF(OR(E124="East",E124="West"),45,90)*(1-M124)/O124),1)</f>
        <v>1</v>
      </c>
      <c r="R124" s="32" t="str">
        <f ca="1">IF(OR(P124&gt;1,Q124&gt;1),"Horizon shading ","")</f>
        <v/>
      </c>
      <c r="S124" s="29"/>
      <c r="T124" s="28"/>
      <c r="U124" s="39">
        <f>IF(AND(ISNUMBER(S124),ISNUMBER(T124)),1-0.5*(1-BT124),1)</f>
        <v>1</v>
      </c>
      <c r="V124" s="38">
        <f>IF(AND(ISNUMBER(S124),ISNUMBER(T124)),1-0.5*(1-DC124),1)</f>
        <v>1</v>
      </c>
      <c r="W124" s="215" t="str">
        <f>IF(OR(U124&gt;1,V124&gt;1),"Reveal shading ","")</f>
        <v/>
      </c>
      <c r="X124" s="23"/>
      <c r="Y124" s="23"/>
      <c r="Z124" s="19"/>
      <c r="AA124" s="19"/>
      <c r="AB124" s="25">
        <f ca="1">IF(AND(ISNUMBER(X124),ISNUMBER(Y124),ISNUMBER(Z124),ISNUMBER(INDIRECT("Shading!"&amp;$DZ$35&amp;$EA$35+ROW(N124)-23))),INDIRECT("Shading!"&amp;$DZ$35&amp;$EA$35+ROW(N124)-23),1)</f>
        <v>1</v>
      </c>
      <c r="AC124" s="25">
        <f ca="1">IF(AND(ISNUMBER(X124),ISNUMBER(Y124),ISNUMBER(AA124),ISNUMBER(INDIRECT("Shading!"&amp;$DZ$36&amp;$EA$36+ROW(N124)-23))),INDIRECT("Shading!"&amp;$DZ$36&amp;$EA$36+ROW(O124)-23),1)</f>
        <v>1</v>
      </c>
      <c r="AD124" s="18">
        <f ca="1">IF(AND(ISNUMBER(X124),ISNUMBER(Y124),ISNUMBER(Z124),ISNUMBER(AB124)),1-(AB124-CD124)/AB124*(1-Z124),1)</f>
        <v>1</v>
      </c>
      <c r="AE124" s="17">
        <f ca="1">IF(AND(ISNUMBER(X124),ISNUMBER(Y124),ISNUMBER(AA124),ISNUMBER(AC124)),1-(AC124-DM124)/AC124*(1-AA124),1)</f>
        <v>1</v>
      </c>
      <c r="AF124" s="215" t="str">
        <f ca="1">IF(OR(AD124&gt;1,AE124&gt;1),"Overhang shading ","")</f>
        <v/>
      </c>
      <c r="AG124" s="24"/>
      <c r="AH124" s="24"/>
      <c r="AI124" s="23"/>
      <c r="AJ124" s="37">
        <f>IF(AND(ISNUMBER($AI$19),ISNUMBER(AG124)),$F124*$AI$19/1000*$AG124,0)</f>
        <v>0</v>
      </c>
      <c r="AK124" s="36">
        <f>IF(AND(ISNUMBER($AI$19),ISNUMBER(AH124)),IF(ISNUMBER($AI124),$AI124,$G124)*$AI$19/1000*$AH124,0)</f>
        <v>0</v>
      </c>
      <c r="AL124" s="35">
        <f>IF(OR(AJ124&gt;0,AK124&gt;0),1-(AJ124+AK124)/H124*$AI$18,1)</f>
        <v>1</v>
      </c>
      <c r="AM124" s="215" t="str">
        <f>IF(AL124&gt;1,"Glazing bars/juliet balcony shading ","")</f>
        <v/>
      </c>
      <c r="AN124" s="19"/>
      <c r="AO124" s="19"/>
      <c r="AP124" s="18" t="str">
        <f ca="1">IF(OR(P124*U124*AD124*AL124*IF(ISNUMBER(AN124),AN124,1)&gt;=1,P124*U124*AD124*AL124*IF(ISNUMBER(AN124),AN124,1)=0),"",P124*U124*AD124*AL124*IF(ISNUMBER(AN124),AN124,1))</f>
        <v/>
      </c>
      <c r="AQ124" s="17" t="str">
        <f ca="1">IF(OR(Q124*V124*AE124*AL124*IF(ISNUMBER(AO124),AO124,1)&gt;=1,Q124*V124*AE124*AL124*IF(ISNUMBER(AO124),AO124,1)=0),"",Q124*V124*AE124*AL124*IF(ISNUMBER(AO124),AO124,1))</f>
        <v/>
      </c>
      <c r="AR124" s="16" t="str">
        <f ca="1">'Additional Shading 424'!$AP124</f>
        <v/>
      </c>
      <c r="AS124" s="16" t="str">
        <f ca="1">'Additional Shading 424'!$AQ124</f>
        <v/>
      </c>
      <c r="AZ124" s="15" t="e">
        <f ca="1">D124</f>
        <v>#REF!</v>
      </c>
      <c r="BA124" s="15" t="e">
        <f ca="1">C124</f>
        <v>#REF!</v>
      </c>
      <c r="BB124" s="14">
        <f>IF(AND(I124=0,J124=0),1,I124/J124)</f>
        <v>1</v>
      </c>
      <c r="BC124" s="14" t="e">
        <f ca="1">INT(MOD(BA124,360)/90)*90</f>
        <v>#REF!</v>
      </c>
      <c r="BD124" s="14" t="e">
        <f ca="1">IF(BC124=0,$BC$13+(1-$BC$13)/(1+$BB124^2)^$BD$13,IF(BC124=180,$BC$11+(1-$BC$11)/(1+$BB124^2)^$BD$11,$BC$12+(1-$BC$12)/(1+$BB124^2)^$BD$12))</f>
        <v>#REF!</v>
      </c>
      <c r="BE124" s="14" t="e">
        <f ca="1">IF(BC124=270,$BC$13+(1-$BC$13)/(1+$BB124^2)^$BD$13,IF(BC124=90,$BC$11+(1-$BC$11)/(1+$BB124^2)^$BD$11,$BC$12+(1-$BC$12)/(1+$BB124^2)^$BD$12))</f>
        <v>#REF!</v>
      </c>
      <c r="BF124" s="14" t="e">
        <f ca="1">BD124+1/2*(BE124-BD124)*(1-COS(2*($BA124-$BC124)*$BD$8))</f>
        <v>#REF!</v>
      </c>
      <c r="BG124" s="14" t="e">
        <f ca="1">IF(BC124=0,$BC$19*EXP($BD$19*$BB124)+1-$BC$19,IF(BC124=180,$BC$17+(1-$BC$17)/(1+$BB124^2)^$BD$17,$BC$18*EXP($BD$18*$BB124)+1-$BC$18))</f>
        <v>#REF!</v>
      </c>
      <c r="BH124" s="14" t="e">
        <f ca="1">IF(BC124=270,$BC$19*EXP($BD$19*$BB124)+1-$BC$19,IF(BC124=90,$BC$17+(1-$BC$17)/(1+$BB124^2)^$BD$17,$BC$18*EXP($BD$18*$BB124)+1-$BC$18))</f>
        <v>#REF!</v>
      </c>
      <c r="BI124" s="14" t="e">
        <f ca="1">BG124+1/2*(BH124-BG124)*(1-COS(2*($BA124-$BC124)*$BD$8))</f>
        <v>#REF!</v>
      </c>
      <c r="BJ124" s="14" t="e">
        <f ca="1">IF(OR(ISNUMBER(I124),ISNUMBER(J124)),MAX(BF124+1/2*(BI124-BF124)*(1-COS(2*$AZ124*$BD$8)),IF(SIN(RADIANS(D124))&lt;&gt;0,1-$I124/$G124/ABS(SIN(RADIANS(D124))),0)),IF(ISNUMBER(A124),1,#N/A))</f>
        <v>#N/A</v>
      </c>
      <c r="BK124" s="14"/>
      <c r="BL124" s="14" t="e">
        <f ca="1">S124/(0.5*F124+T124)</f>
        <v>#REF!</v>
      </c>
      <c r="BM124" s="14" t="e">
        <f ca="1">INT(MOD(BA124,360)/90)*90</f>
        <v>#REF!</v>
      </c>
      <c r="BN124" s="14" t="e">
        <f ca="1">IF(BM124=0,$BM$13*EXP($BN$13*$BL124)+1-$BM$13,IF(BM124=180,$BM$11*EXP($BN$11*$BL124)+1-$BM$11,$BM$12*EXP($BN$12*$BL124)+1-$BM$12))</f>
        <v>#REF!</v>
      </c>
      <c r="BO124" s="14" t="e">
        <f ca="1">IF(BM124=270,$BM$13*EXP($BN$13*$BL124)+1-$BM$13,IF(BM124=90,$BM$11*EXP($BN$11*$BL124)+1-$BM$11,$BM$12*EXP($BN$12*$BL124)+1-$BM$12))</f>
        <v>#REF!</v>
      </c>
      <c r="BP124" s="14" t="e">
        <f ca="1">BN124+1/2*(BO124-BN124)*(1-COS(2*($C124-$BM124)*$BN$8))</f>
        <v>#REF!</v>
      </c>
      <c r="BQ124" s="14" t="e">
        <f ca="1">IF(BM124=0,$BM$19*EXP($BN$19*$BL124)+1-$BM$19,IF(BM124=180,$BM$17*EXP($BN$17*$BL124)+1-$BM$17,$BM$18*EXP($BN$18*$BL124)+1-$BM$18))</f>
        <v>#REF!</v>
      </c>
      <c r="BR124" s="14" t="e">
        <f ca="1">IF(BM124=270,$BM$19*EXP($BN$19*$BL124)+1-$BM$19,IF(BM124=90,$BM$17*EXP($BN$17*$BL124)+1-$BM$17,$BM$18*EXP($BN$18*$BL124)+1-$BM$18))</f>
        <v>#REF!</v>
      </c>
      <c r="BS124" s="14" t="e">
        <f ca="1">BQ124+1/2*(BR124-BQ124)*(1-COS(2*($C124-$BM124)*$BN$8))</f>
        <v>#REF!</v>
      </c>
      <c r="BT124" s="14" t="e">
        <f ca="1">BP124+1/2*(BS124-BP124)*(1-COS(2*$AZ124*$BN$8))</f>
        <v>#REF!</v>
      </c>
      <c r="BU124" s="14"/>
      <c r="BV124" s="14" t="e">
        <f ca="1">X124/(0.5*G124+Y124)</f>
        <v>#REF!</v>
      </c>
      <c r="BW124" s="14" t="e">
        <f ca="1">INT(MOD(BA124,360)/90)*90</f>
        <v>#REF!</v>
      </c>
      <c r="BX124" s="14" t="e">
        <f ca="1">IF(BW124=0,$BW$13*EXP($BX$13*$BV124)+1-$BW$13,IF(BW124=180,$BW$11*EXP($BX$11*$BV124)+1-$BW$11,$BW$12*EXP($BX$12*$BV124)+1-$BW$12))</f>
        <v>#REF!</v>
      </c>
      <c r="BY124" s="14" t="e">
        <f ca="1">IF(BW124=270,$BW$13*EXP($BX$13*$BV124)+1-$BW$13,IF(BW124=90,$BW$11*EXP($BX$11*$BV124)+1-$BW$11,$BW$12*EXP($BX$12*$BV124)+1-$BW$12))</f>
        <v>#REF!</v>
      </c>
      <c r="BZ124" s="14" t="e">
        <f ca="1">BX124+1/2*(BY124-BX124)*(1-COS(2*($BA124-$BW124)*$BX$8))</f>
        <v>#REF!</v>
      </c>
      <c r="CA124" s="14" t="e">
        <f ca="1">MIN(1,IF(BW124=0,$BW$19*EXP($BX$19*$BV124)+1-$BW$19,IF(BW124=180,$BW$17*EXP($BX$17*$BV124)+1-$BW$17,$BW$18*EXP($BX$18*$BV124)+1-$BW$18)))</f>
        <v>#REF!</v>
      </c>
      <c r="CB124" s="14" t="e">
        <f ca="1">IF(BW124=270,$BW$19*EXP($BX$19*$BV124)+1-$BW$19,IF(BW124=90,$BW$17*EXP($BX$17*$BV124)+1-$BW$17,$BW$18*EXP($BX$18*$BV124)+1-$BW$18))</f>
        <v>#REF!</v>
      </c>
      <c r="CC124" s="14" t="e">
        <f ca="1">CA124+1/2*(CB124-CA124)*(1-COS(2*($BA124-$BW124)*$BX$8))</f>
        <v>#REF!</v>
      </c>
      <c r="CD124" s="14" t="e">
        <f ca="1">BZ124+1/2*(CC124-BZ124)*(1-COS(2*$AZ124*$BX$8))</f>
        <v>#REF!</v>
      </c>
      <c r="CI124" s="15" t="e">
        <f ca="1">D124</f>
        <v>#REF!</v>
      </c>
      <c r="CJ124" s="15" t="e">
        <f ca="1">C124</f>
        <v>#REF!</v>
      </c>
      <c r="CK124" s="14">
        <f>IF(AND(I124=0,J124=0),1,I124/J124)</f>
        <v>1</v>
      </c>
      <c r="CL124" s="14" t="e">
        <f ca="1">INT(MOD(CJ124,360)/90)*90</f>
        <v>#REF!</v>
      </c>
      <c r="CM124" s="14" t="e">
        <f ca="1">IF(CL124=0,$CL$13*EXP($CM$13*$CK124)+1-$CL$13,IF(CL124=180,$CL$11*EXP($CM$11*$CK124)+1-$CL$11,$CL$12*EXP($CM$12*$CK124)+1-$CL$12))</f>
        <v>#REF!</v>
      </c>
      <c r="CN124" s="14" t="e">
        <f ca="1">IF(CL124=270,$CL$13*EXP($CM$13*$CK124)+1-$CL$13,IF(CL124=90,$CL$11*EXP($CM$11*$CK124)+1-$CL$11,$CL$12*EXP($CM$12*$CK124)+1-$CL$12))</f>
        <v>#REF!</v>
      </c>
      <c r="CO124" s="14" t="e">
        <f ca="1">CM124+1/2*(CN124-CM124)*(1-COS(2*($CJ124-$CL124)*$CM$8))</f>
        <v>#REF!</v>
      </c>
      <c r="CP124" s="14" t="e">
        <f ca="1">IF(CL124=0,$CL$19*EXP($CM$19*$CK124)+1-$CL$19,IF(CL124=180,$CL$17*EXP($CM$17*$CK124)+1-$CL$17,$CL$18*EXP($CM$18*$CK124)+1-$CL$18))</f>
        <v>#REF!</v>
      </c>
      <c r="CQ124" s="14" t="e">
        <f ca="1">IF(CL124=270,$CL$19*EXP($CM$19*$CK124)+1-$CL$19,IF(CL124=90,$CL$17*EXP($CM$17*$CK124)+1-$CL$17,$CL$18*EXP($CM$18*$CK124)+1-$CL$18))</f>
        <v>#REF!</v>
      </c>
      <c r="CR124" s="14" t="e">
        <f ca="1">CP124+1/2*(CQ124-CP124)*(1-COS(2*($CJ124-$CL124)*$CM$8))</f>
        <v>#REF!</v>
      </c>
      <c r="CS124" s="14" t="e">
        <f ca="1">IF(OR(ISNUMBER(I124),ISNUMBER(J124)),MAX(CO124+1/2*(CR124-CO124)*(1-COS(2*$CI124*$CM$8)),IF(SIN(RADIANS(D124))&lt;&gt;0,1-$I124/$G124/ABS(SIN(RADIANS(D124))),0)),IF(ISNUMBER(A124),1,#N/A))</f>
        <v>#N/A</v>
      </c>
      <c r="CT124" s="14"/>
      <c r="CU124" s="14" t="e">
        <f ca="1">S124/(0.5*F124+T124)</f>
        <v>#REF!</v>
      </c>
      <c r="CV124" s="14" t="e">
        <f ca="1">INT(MOD(BA124,360)/90)*90</f>
        <v>#REF!</v>
      </c>
      <c r="CW124" s="14" t="e">
        <f ca="1">IF(CV124=0,$CV$13*EXP($CW$13*$CU124)+1-$CV$13,IF(CV124=180,$CV$11*EXP($CW$11*$CU124)+1-$CV$11,$CV$12*EXP($CW$12*$CU124)+1-$CV$12))</f>
        <v>#REF!</v>
      </c>
      <c r="CX124" s="14" t="e">
        <f ca="1">IF(CV124=270,$CV$13*EXP($CW$13*$CU124)+1-$CV$13,IF(CV124=90,$CV$11*EXP($CW$11*$CU124)+1-$CV$11,$CV$12*EXP($CW$12*$CU124)+1-$CV$12))</f>
        <v>#REF!</v>
      </c>
      <c r="CY124" s="14" t="e">
        <f ca="1">CW124+1/2*(CX124-CW124)*(1-COS(2*($CJ124-$CV124)*$CW$8))</f>
        <v>#REF!</v>
      </c>
      <c r="CZ124" s="14" t="e">
        <f ca="1">IF(CV124=0,$CV$19*EXP($CW$19*$CU124)+1-$CV$19,IF(CV124=180,$CV$17*EXP($CW$17*$CU124)+1-$CV$17,$CV$18*EXP($CW$18*$CU124)+1-$CV$18))</f>
        <v>#REF!</v>
      </c>
      <c r="DA124" s="14" t="e">
        <f ca="1">IF(CV124=270,$CV$19*EXP($CW$19*$CU124)+1-$CV$19,IF(CV124=90,$CV$17*EXP($CW$17*$CU124)+1-$CV$17,$CV$18*EXP($CW$18*$CU124)+1-$CV$18))</f>
        <v>#REF!</v>
      </c>
      <c r="DB124" s="14" t="e">
        <f ca="1">CZ124+1/2*(DA124-CZ124)*(1-COS(2*($CJ124-$CV124)*$CW$8))</f>
        <v>#REF!</v>
      </c>
      <c r="DC124" s="14" t="e">
        <f ca="1">IF(OR(ISNUMBER(S124),ISNUMBER(T124)),CY124+1/2*(DB124-CY124)*(1-COS(2*CI124*$CW$8)),IF(ISNUMBER(A124),1,#N/A))</f>
        <v>#N/A</v>
      </c>
      <c r="DD124" s="14"/>
      <c r="DE124" s="14" t="e">
        <f ca="1">X124/(0.5*G124+Y124)</f>
        <v>#REF!</v>
      </c>
      <c r="DF124" s="14" t="e">
        <f ca="1">INT(MOD(CJ124,360)/90)*90</f>
        <v>#REF!</v>
      </c>
      <c r="DG124" s="14" t="e">
        <f ca="1">IF(DF124=0,$DF$13*EXP($DG$13*$DE124)+1-$DF$13,IF(DF124=180,$DF$11*EXP($DG$11*$DE124)+1-$DF$11,$DF$12*EXP($DG$12*$DE124)+1-$DF$12))</f>
        <v>#REF!</v>
      </c>
      <c r="DH124" s="14" t="e">
        <f ca="1">IF(DF124=270,$DF$13*EXP($DG$13*$DE124)+1-$DF$13,IF(DF124=90,$DF$11*EXP($DG$11*$DE124)+1-$DF$11,$DF$12*EXP($DG$12*$DE124)+1-$DF$12))</f>
        <v>#REF!</v>
      </c>
      <c r="DI124" s="14" t="e">
        <f ca="1">DG124+1/2*(DH124-DG124)*(1-COS(2*($CJ124-$DF124)*$DG$8))</f>
        <v>#REF!</v>
      </c>
      <c r="DJ124" s="14" t="e">
        <f ca="1">MIN(1,IF(DF124=0,$DF$19+(1-$DF$19)/(1+$DE124^2)^$DG$19,IF(DF124=180,$DF$17+(1-$DF$17)/(1+$DE124^2)^$DG$17,$DF$18+(1-$DF$18)/(1+$DE124^2)^$DG$18)))</f>
        <v>#REF!</v>
      </c>
      <c r="DK124" s="14" t="e">
        <f ca="1">IF(DF124=270,$DF$19+(1-$DF$19)/(1+$DE124^2)^$DG$19,IF(DF124=90,$DF$17+(1-$DF$17)/(1+$DE124^2)^$DG$17,$DF$18+(1-$DF$18)/(1+$DE124^2)^$DG$18))</f>
        <v>#REF!</v>
      </c>
      <c r="DL124" s="14" t="e">
        <f ca="1">DJ124+1/2*(DK124-DJ124)*(1-COS(2*($CJ124-$DF124)*$DG$8))</f>
        <v>#REF!</v>
      </c>
      <c r="DM124" s="14" t="e">
        <f ca="1">IF(OR(ISNUMBER(X124),ISNUMBER(Y124)),DI124+1/2*(DL124-DI124)*(1-COS(2*$CI124*$DG$8)),IF(ISNUMBER(A124),1,#N/A))</f>
        <v>#N/A</v>
      </c>
    </row>
    <row r="125" spans="1:117" s="1" customFormat="1">
      <c r="A125" s="33" t="e">
        <f ca="1">INDIRECT("Shading!"&amp;$DZ$24&amp;$EA$24+ROW(A125)-23)</f>
        <v>#REF!</v>
      </c>
      <c r="B125" s="34" t="e">
        <f ca="1">INDIRECT("Shading!"&amp;$DZ$25&amp;$EA$25+ROW(B125)-23)</f>
        <v>#REF!</v>
      </c>
      <c r="C125" s="33" t="e">
        <f ca="1">INDIRECT("Shading!"&amp;$DZ$26&amp;$EA$26+ROW(C125)-23)</f>
        <v>#REF!</v>
      </c>
      <c r="D125" s="33" t="e">
        <f ca="1">INDIRECT("Shading!"&amp;$DZ$27&amp;$EA$27+ROW(D125)-23)</f>
        <v>#REF!</v>
      </c>
      <c r="E125" s="32" t="e">
        <f ca="1">INDIRECT("Shading!"&amp;$DZ$28&amp;$EA$28+ROW(E125)-23)</f>
        <v>#REF!</v>
      </c>
      <c r="F125" s="31" t="e">
        <f ca="1">INDIRECT("Shading!"&amp;$DZ$29&amp;$EA$29+ROW(F125)-23)</f>
        <v>#REF!</v>
      </c>
      <c r="G125" s="31" t="e">
        <f ca="1">INDIRECT("Shading!"&amp;$DZ$30&amp;$EA$30+ROW(G125)-23)</f>
        <v>#REF!</v>
      </c>
      <c r="H125" s="30" t="e">
        <f ca="1">INDIRECT("Shading!"&amp;$DZ$31&amp;$EA$31+ROW(H125)-23)</f>
        <v>#REF!</v>
      </c>
      <c r="I125" s="23"/>
      <c r="J125" s="23"/>
      <c r="K125" s="24"/>
      <c r="L125" s="19"/>
      <c r="M125" s="19"/>
      <c r="N125" s="25">
        <f ca="1">IF(AND(ISNUMBER(I125),ISNUMBER(J125),ISNUMBER(K125),ISNUMBER(L125),ISNUMBER(INDIRECT("Shading!"&amp;$DZ$33&amp;$EA$33+ROW(N125)-23))),INDIRECT("Shading!"&amp;$DZ$33&amp;$EA$33+ROW(N125)-23),1)</f>
        <v>1</v>
      </c>
      <c r="O125" s="25">
        <f ca="1">IF(AND(ISNUMBER(I125),ISNUMBER(J125),ISNUMBER(K125),ISNUMBER(L125),ISNUMBER(INDIRECT("Shading!"&amp;$DZ$34&amp;$EA$34+ROW(N125)-23))),INDIRECT("Shading!"&amp;$DZ$34&amp;$EA$34+ROW(O125)-23),1)</f>
        <v>1</v>
      </c>
      <c r="P125" s="18">
        <f ca="1">IF(AND(ISNUMBER(I125),ISNUMBER(J125),ISNUMBER(K125),ISNUMBER(L125),ISNUMBER(N125)),1-(N125-BJ125)*(K125/IF(OR(E125="East",E125="West"),45,90)*(1-L125)/N125),1)</f>
        <v>1</v>
      </c>
      <c r="Q125" s="17">
        <f ca="1">IF(AND(ISNUMBER(I125),ISNUMBER(J125),ISNUMBER(K125),ISNUMBER(M125),ISNUMBER(O125)),1-(O125-CS125)*(K125/IF(OR(E125="East",E125="West"),45,90)*(1-M125)/O125),1)</f>
        <v>1</v>
      </c>
      <c r="R125" s="32" t="str">
        <f ca="1">IF(OR(P125&gt;1,Q125&gt;1),"Horizon shading ","")</f>
        <v/>
      </c>
      <c r="S125" s="29"/>
      <c r="T125" s="28"/>
      <c r="U125" s="39">
        <f>IF(AND(ISNUMBER(S125),ISNUMBER(T125)),1-0.5*(1-BT125),1)</f>
        <v>1</v>
      </c>
      <c r="V125" s="38">
        <f>IF(AND(ISNUMBER(S125),ISNUMBER(T125)),1-0.5*(1-DC125),1)</f>
        <v>1</v>
      </c>
      <c r="W125" s="215" t="str">
        <f>IF(OR(U125&gt;1,V125&gt;1),"Reveal shading ","")</f>
        <v/>
      </c>
      <c r="X125" s="23"/>
      <c r="Y125" s="23"/>
      <c r="Z125" s="19"/>
      <c r="AA125" s="19"/>
      <c r="AB125" s="25">
        <f ca="1">IF(AND(ISNUMBER(X125),ISNUMBER(Y125),ISNUMBER(Z125),ISNUMBER(INDIRECT("Shading!"&amp;$DZ$35&amp;$EA$35+ROW(N125)-23))),INDIRECT("Shading!"&amp;$DZ$35&amp;$EA$35+ROW(N125)-23),1)</f>
        <v>1</v>
      </c>
      <c r="AC125" s="25">
        <f ca="1">IF(AND(ISNUMBER(X125),ISNUMBER(Y125),ISNUMBER(AA125),ISNUMBER(INDIRECT("Shading!"&amp;$DZ$36&amp;$EA$36+ROW(N125)-23))),INDIRECT("Shading!"&amp;$DZ$36&amp;$EA$36+ROW(O125)-23),1)</f>
        <v>1</v>
      </c>
      <c r="AD125" s="18">
        <f ca="1">IF(AND(ISNUMBER(X125),ISNUMBER(Y125),ISNUMBER(Z125),ISNUMBER(AB125)),1-(AB125-CD125)/AB125*(1-Z125),1)</f>
        <v>1</v>
      </c>
      <c r="AE125" s="17">
        <f ca="1">IF(AND(ISNUMBER(X125),ISNUMBER(Y125),ISNUMBER(AA125),ISNUMBER(AC125)),1-(AC125-DM125)/AC125*(1-AA125),1)</f>
        <v>1</v>
      </c>
      <c r="AF125" s="215" t="str">
        <f ca="1">IF(OR(AD125&gt;1,AE125&gt;1),"Overhang shading ","")</f>
        <v/>
      </c>
      <c r="AG125" s="24"/>
      <c r="AH125" s="24"/>
      <c r="AI125" s="23"/>
      <c r="AJ125" s="37">
        <f>IF(AND(ISNUMBER($AI$19),ISNUMBER(AG125)),$F125*$AI$19/1000*$AG125,0)</f>
        <v>0</v>
      </c>
      <c r="AK125" s="36">
        <f>IF(AND(ISNUMBER($AI$19),ISNUMBER(AH125)),IF(ISNUMBER($AI125),$AI125,$G125)*$AI$19/1000*$AH125,0)</f>
        <v>0</v>
      </c>
      <c r="AL125" s="35">
        <f>IF(OR(AJ125&gt;0,AK125&gt;0),1-(AJ125+AK125)/H125*$AI$18,1)</f>
        <v>1</v>
      </c>
      <c r="AM125" s="215" t="str">
        <f>IF(AL125&gt;1,"Glazing bars/juliet balcony shading ","")</f>
        <v/>
      </c>
      <c r="AN125" s="19"/>
      <c r="AO125" s="19"/>
      <c r="AP125" s="18" t="str">
        <f ca="1">IF(OR(P125*U125*AD125*AL125*IF(ISNUMBER(AN125),AN125,1)&gt;=1,P125*U125*AD125*AL125*IF(ISNUMBER(AN125),AN125,1)=0),"",P125*U125*AD125*AL125*IF(ISNUMBER(AN125),AN125,1))</f>
        <v/>
      </c>
      <c r="AQ125" s="17" t="str">
        <f ca="1">IF(OR(Q125*V125*AE125*AL125*IF(ISNUMBER(AO125),AO125,1)&gt;=1,Q125*V125*AE125*AL125*IF(ISNUMBER(AO125),AO125,1)=0),"",Q125*V125*AE125*AL125*IF(ISNUMBER(AO125),AO125,1))</f>
        <v/>
      </c>
      <c r="AR125" s="16" t="str">
        <f ca="1">'Additional Shading 424'!$AP125</f>
        <v/>
      </c>
      <c r="AS125" s="16" t="str">
        <f ca="1">'Additional Shading 424'!$AQ125</f>
        <v/>
      </c>
      <c r="AZ125" s="15" t="e">
        <f ca="1">D125</f>
        <v>#REF!</v>
      </c>
      <c r="BA125" s="15" t="e">
        <f ca="1">C125</f>
        <v>#REF!</v>
      </c>
      <c r="BB125" s="14">
        <f>IF(AND(I125=0,J125=0),1,I125/J125)</f>
        <v>1</v>
      </c>
      <c r="BC125" s="14" t="e">
        <f ca="1">INT(MOD(BA125,360)/90)*90</f>
        <v>#REF!</v>
      </c>
      <c r="BD125" s="14" t="e">
        <f ca="1">IF(BC125=0,$BC$13+(1-$BC$13)/(1+$BB125^2)^$BD$13,IF(BC125=180,$BC$11+(1-$BC$11)/(1+$BB125^2)^$BD$11,$BC$12+(1-$BC$12)/(1+$BB125^2)^$BD$12))</f>
        <v>#REF!</v>
      </c>
      <c r="BE125" s="14" t="e">
        <f ca="1">IF(BC125=270,$BC$13+(1-$BC$13)/(1+$BB125^2)^$BD$13,IF(BC125=90,$BC$11+(1-$BC$11)/(1+$BB125^2)^$BD$11,$BC$12+(1-$BC$12)/(1+$BB125^2)^$BD$12))</f>
        <v>#REF!</v>
      </c>
      <c r="BF125" s="14" t="e">
        <f ca="1">BD125+1/2*(BE125-BD125)*(1-COS(2*($BA125-$BC125)*$BD$8))</f>
        <v>#REF!</v>
      </c>
      <c r="BG125" s="14" t="e">
        <f ca="1">IF(BC125=0,$BC$19*EXP($BD$19*$BB125)+1-$BC$19,IF(BC125=180,$BC$17+(1-$BC$17)/(1+$BB125^2)^$BD$17,$BC$18*EXP($BD$18*$BB125)+1-$BC$18))</f>
        <v>#REF!</v>
      </c>
      <c r="BH125" s="14" t="e">
        <f ca="1">IF(BC125=270,$BC$19*EXP($BD$19*$BB125)+1-$BC$19,IF(BC125=90,$BC$17+(1-$BC$17)/(1+$BB125^2)^$BD$17,$BC$18*EXP($BD$18*$BB125)+1-$BC$18))</f>
        <v>#REF!</v>
      </c>
      <c r="BI125" s="14" t="e">
        <f ca="1">BG125+1/2*(BH125-BG125)*(1-COS(2*($BA125-$BC125)*$BD$8))</f>
        <v>#REF!</v>
      </c>
      <c r="BJ125" s="14" t="e">
        <f ca="1">IF(OR(ISNUMBER(I125),ISNUMBER(J125)),MAX(BF125+1/2*(BI125-BF125)*(1-COS(2*$AZ125*$BD$8)),IF(SIN(RADIANS(D125))&lt;&gt;0,1-$I125/$G125/ABS(SIN(RADIANS(D125))),0)),IF(ISNUMBER(A125),1,#N/A))</f>
        <v>#N/A</v>
      </c>
      <c r="BK125" s="14"/>
      <c r="BL125" s="14" t="e">
        <f ca="1">S125/(0.5*F125+T125)</f>
        <v>#REF!</v>
      </c>
      <c r="BM125" s="14" t="e">
        <f ca="1">INT(MOD(BA125,360)/90)*90</f>
        <v>#REF!</v>
      </c>
      <c r="BN125" s="14" t="e">
        <f ca="1">IF(BM125=0,$BM$13*EXP($BN$13*$BL125)+1-$BM$13,IF(BM125=180,$BM$11*EXP($BN$11*$BL125)+1-$BM$11,$BM$12*EXP($BN$12*$BL125)+1-$BM$12))</f>
        <v>#REF!</v>
      </c>
      <c r="BO125" s="14" t="e">
        <f ca="1">IF(BM125=270,$BM$13*EXP($BN$13*$BL125)+1-$BM$13,IF(BM125=90,$BM$11*EXP($BN$11*$BL125)+1-$BM$11,$BM$12*EXP($BN$12*$BL125)+1-$BM$12))</f>
        <v>#REF!</v>
      </c>
      <c r="BP125" s="14" t="e">
        <f ca="1">BN125+1/2*(BO125-BN125)*(1-COS(2*($C125-$BM125)*$BN$8))</f>
        <v>#REF!</v>
      </c>
      <c r="BQ125" s="14" t="e">
        <f ca="1">IF(BM125=0,$BM$19*EXP($BN$19*$BL125)+1-$BM$19,IF(BM125=180,$BM$17*EXP($BN$17*$BL125)+1-$BM$17,$BM$18*EXP($BN$18*$BL125)+1-$BM$18))</f>
        <v>#REF!</v>
      </c>
      <c r="BR125" s="14" t="e">
        <f ca="1">IF(BM125=270,$BM$19*EXP($BN$19*$BL125)+1-$BM$19,IF(BM125=90,$BM$17*EXP($BN$17*$BL125)+1-$BM$17,$BM$18*EXP($BN$18*$BL125)+1-$BM$18))</f>
        <v>#REF!</v>
      </c>
      <c r="BS125" s="14" t="e">
        <f ca="1">BQ125+1/2*(BR125-BQ125)*(1-COS(2*($C125-$BM125)*$BN$8))</f>
        <v>#REF!</v>
      </c>
      <c r="BT125" s="14" t="e">
        <f ca="1">BP125+1/2*(BS125-BP125)*(1-COS(2*$AZ125*$BN$8))</f>
        <v>#REF!</v>
      </c>
      <c r="BU125" s="14"/>
      <c r="BV125" s="14" t="e">
        <f ca="1">X125/(0.5*G125+Y125)</f>
        <v>#REF!</v>
      </c>
      <c r="BW125" s="14" t="e">
        <f ca="1">INT(MOD(BA125,360)/90)*90</f>
        <v>#REF!</v>
      </c>
      <c r="BX125" s="14" t="e">
        <f ca="1">IF(BW125=0,$BW$13*EXP($BX$13*$BV125)+1-$BW$13,IF(BW125=180,$BW$11*EXP($BX$11*$BV125)+1-$BW$11,$BW$12*EXP($BX$12*$BV125)+1-$BW$12))</f>
        <v>#REF!</v>
      </c>
      <c r="BY125" s="14" t="e">
        <f ca="1">IF(BW125=270,$BW$13*EXP($BX$13*$BV125)+1-$BW$13,IF(BW125=90,$BW$11*EXP($BX$11*$BV125)+1-$BW$11,$BW$12*EXP($BX$12*$BV125)+1-$BW$12))</f>
        <v>#REF!</v>
      </c>
      <c r="BZ125" s="14" t="e">
        <f ca="1">BX125+1/2*(BY125-BX125)*(1-COS(2*($BA125-$BW125)*$BX$8))</f>
        <v>#REF!</v>
      </c>
      <c r="CA125" s="14" t="e">
        <f ca="1">MIN(1,IF(BW125=0,$BW$19*EXP($BX$19*$BV125)+1-$BW$19,IF(BW125=180,$BW$17*EXP($BX$17*$BV125)+1-$BW$17,$BW$18*EXP($BX$18*$BV125)+1-$BW$18)))</f>
        <v>#REF!</v>
      </c>
      <c r="CB125" s="14" t="e">
        <f ca="1">IF(BW125=270,$BW$19*EXP($BX$19*$BV125)+1-$BW$19,IF(BW125=90,$BW$17*EXP($BX$17*$BV125)+1-$BW$17,$BW$18*EXP($BX$18*$BV125)+1-$BW$18))</f>
        <v>#REF!</v>
      </c>
      <c r="CC125" s="14" t="e">
        <f ca="1">CA125+1/2*(CB125-CA125)*(1-COS(2*($BA125-$BW125)*$BX$8))</f>
        <v>#REF!</v>
      </c>
      <c r="CD125" s="14" t="e">
        <f ca="1">BZ125+1/2*(CC125-BZ125)*(1-COS(2*$AZ125*$BX$8))</f>
        <v>#REF!</v>
      </c>
      <c r="CI125" s="15" t="e">
        <f ca="1">D125</f>
        <v>#REF!</v>
      </c>
      <c r="CJ125" s="15" t="e">
        <f ca="1">C125</f>
        <v>#REF!</v>
      </c>
      <c r="CK125" s="14">
        <f>IF(AND(I125=0,J125=0),1,I125/J125)</f>
        <v>1</v>
      </c>
      <c r="CL125" s="14" t="e">
        <f ca="1">INT(MOD(CJ125,360)/90)*90</f>
        <v>#REF!</v>
      </c>
      <c r="CM125" s="14" t="e">
        <f ca="1">IF(CL125=0,$CL$13*EXP($CM$13*$CK125)+1-$CL$13,IF(CL125=180,$CL$11*EXP($CM$11*$CK125)+1-$CL$11,$CL$12*EXP($CM$12*$CK125)+1-$CL$12))</f>
        <v>#REF!</v>
      </c>
      <c r="CN125" s="14" t="e">
        <f ca="1">IF(CL125=270,$CL$13*EXP($CM$13*$CK125)+1-$CL$13,IF(CL125=90,$CL$11*EXP($CM$11*$CK125)+1-$CL$11,$CL$12*EXP($CM$12*$CK125)+1-$CL$12))</f>
        <v>#REF!</v>
      </c>
      <c r="CO125" s="14" t="e">
        <f ca="1">CM125+1/2*(CN125-CM125)*(1-COS(2*($CJ125-$CL125)*$CM$8))</f>
        <v>#REF!</v>
      </c>
      <c r="CP125" s="14" t="e">
        <f ca="1">IF(CL125=0,$CL$19*EXP($CM$19*$CK125)+1-$CL$19,IF(CL125=180,$CL$17*EXP($CM$17*$CK125)+1-$CL$17,$CL$18*EXP($CM$18*$CK125)+1-$CL$18))</f>
        <v>#REF!</v>
      </c>
      <c r="CQ125" s="14" t="e">
        <f ca="1">IF(CL125=270,$CL$19*EXP($CM$19*$CK125)+1-$CL$19,IF(CL125=90,$CL$17*EXP($CM$17*$CK125)+1-$CL$17,$CL$18*EXP($CM$18*$CK125)+1-$CL$18))</f>
        <v>#REF!</v>
      </c>
      <c r="CR125" s="14" t="e">
        <f ca="1">CP125+1/2*(CQ125-CP125)*(1-COS(2*($CJ125-$CL125)*$CM$8))</f>
        <v>#REF!</v>
      </c>
      <c r="CS125" s="14" t="e">
        <f ca="1">IF(OR(ISNUMBER(I125),ISNUMBER(J125)),MAX(CO125+1/2*(CR125-CO125)*(1-COS(2*$CI125*$CM$8)),IF(SIN(RADIANS(D125))&lt;&gt;0,1-$I125/$G125/ABS(SIN(RADIANS(D125))),0)),IF(ISNUMBER(A125),1,#N/A))</f>
        <v>#N/A</v>
      </c>
      <c r="CT125" s="14"/>
      <c r="CU125" s="14" t="e">
        <f ca="1">S125/(0.5*F125+T125)</f>
        <v>#REF!</v>
      </c>
      <c r="CV125" s="14" t="e">
        <f ca="1">INT(MOD(BA125,360)/90)*90</f>
        <v>#REF!</v>
      </c>
      <c r="CW125" s="14" t="e">
        <f ca="1">IF(CV125=0,$CV$13*EXP($CW$13*$CU125)+1-$CV$13,IF(CV125=180,$CV$11*EXP($CW$11*$CU125)+1-$CV$11,$CV$12*EXP($CW$12*$CU125)+1-$CV$12))</f>
        <v>#REF!</v>
      </c>
      <c r="CX125" s="14" t="e">
        <f ca="1">IF(CV125=270,$CV$13*EXP($CW$13*$CU125)+1-$CV$13,IF(CV125=90,$CV$11*EXP($CW$11*$CU125)+1-$CV$11,$CV$12*EXP($CW$12*$CU125)+1-$CV$12))</f>
        <v>#REF!</v>
      </c>
      <c r="CY125" s="14" t="e">
        <f ca="1">CW125+1/2*(CX125-CW125)*(1-COS(2*($CJ125-$CV125)*$CW$8))</f>
        <v>#REF!</v>
      </c>
      <c r="CZ125" s="14" t="e">
        <f ca="1">IF(CV125=0,$CV$19*EXP($CW$19*$CU125)+1-$CV$19,IF(CV125=180,$CV$17*EXP($CW$17*$CU125)+1-$CV$17,$CV$18*EXP($CW$18*$CU125)+1-$CV$18))</f>
        <v>#REF!</v>
      </c>
      <c r="DA125" s="14" t="e">
        <f ca="1">IF(CV125=270,$CV$19*EXP($CW$19*$CU125)+1-$CV$19,IF(CV125=90,$CV$17*EXP($CW$17*$CU125)+1-$CV$17,$CV$18*EXP($CW$18*$CU125)+1-$CV$18))</f>
        <v>#REF!</v>
      </c>
      <c r="DB125" s="14" t="e">
        <f ca="1">CZ125+1/2*(DA125-CZ125)*(1-COS(2*($CJ125-$CV125)*$CW$8))</f>
        <v>#REF!</v>
      </c>
      <c r="DC125" s="14" t="e">
        <f ca="1">IF(OR(ISNUMBER(S125),ISNUMBER(T125)),CY125+1/2*(DB125-CY125)*(1-COS(2*CI125*$CW$8)),IF(ISNUMBER(A125),1,#N/A))</f>
        <v>#N/A</v>
      </c>
      <c r="DD125" s="14"/>
      <c r="DE125" s="14" t="e">
        <f ca="1">X125/(0.5*G125+Y125)</f>
        <v>#REF!</v>
      </c>
      <c r="DF125" s="14" t="e">
        <f ca="1">INT(MOD(CJ125,360)/90)*90</f>
        <v>#REF!</v>
      </c>
      <c r="DG125" s="14" t="e">
        <f ca="1">IF(DF125=0,$DF$13*EXP($DG$13*$DE125)+1-$DF$13,IF(DF125=180,$DF$11*EXP($DG$11*$DE125)+1-$DF$11,$DF$12*EXP($DG$12*$DE125)+1-$DF$12))</f>
        <v>#REF!</v>
      </c>
      <c r="DH125" s="14" t="e">
        <f ca="1">IF(DF125=270,$DF$13*EXP($DG$13*$DE125)+1-$DF$13,IF(DF125=90,$DF$11*EXP($DG$11*$DE125)+1-$DF$11,$DF$12*EXP($DG$12*$DE125)+1-$DF$12))</f>
        <v>#REF!</v>
      </c>
      <c r="DI125" s="14" t="e">
        <f ca="1">DG125+1/2*(DH125-DG125)*(1-COS(2*($CJ125-$DF125)*$DG$8))</f>
        <v>#REF!</v>
      </c>
      <c r="DJ125" s="14" t="e">
        <f ca="1">MIN(1,IF(DF125=0,$DF$19+(1-$DF$19)/(1+$DE125^2)^$DG$19,IF(DF125=180,$DF$17+(1-$DF$17)/(1+$DE125^2)^$DG$17,$DF$18+(1-$DF$18)/(1+$DE125^2)^$DG$18)))</f>
        <v>#REF!</v>
      </c>
      <c r="DK125" s="14" t="e">
        <f ca="1">IF(DF125=270,$DF$19+(1-$DF$19)/(1+$DE125^2)^$DG$19,IF(DF125=90,$DF$17+(1-$DF$17)/(1+$DE125^2)^$DG$17,$DF$18+(1-$DF$18)/(1+$DE125^2)^$DG$18))</f>
        <v>#REF!</v>
      </c>
      <c r="DL125" s="14" t="e">
        <f ca="1">DJ125+1/2*(DK125-DJ125)*(1-COS(2*($CJ125-$DF125)*$DG$8))</f>
        <v>#REF!</v>
      </c>
      <c r="DM125" s="14" t="e">
        <f ca="1">IF(OR(ISNUMBER(X125),ISNUMBER(Y125)),DI125+1/2*(DL125-DI125)*(1-COS(2*$CI125*$DG$8)),IF(ISNUMBER(A125),1,#N/A))</f>
        <v>#N/A</v>
      </c>
    </row>
    <row r="126" spans="1:117" s="1" customFormat="1">
      <c r="A126" s="33" t="e">
        <f ca="1">INDIRECT("Shading!"&amp;$DZ$24&amp;$EA$24+ROW(A126)-23)</f>
        <v>#REF!</v>
      </c>
      <c r="B126" s="34" t="e">
        <f ca="1">INDIRECT("Shading!"&amp;$DZ$25&amp;$EA$25+ROW(B126)-23)</f>
        <v>#REF!</v>
      </c>
      <c r="C126" s="33" t="e">
        <f ca="1">INDIRECT("Shading!"&amp;$DZ$26&amp;$EA$26+ROW(C126)-23)</f>
        <v>#REF!</v>
      </c>
      <c r="D126" s="33" t="e">
        <f ca="1">INDIRECT("Shading!"&amp;$DZ$27&amp;$EA$27+ROW(D126)-23)</f>
        <v>#REF!</v>
      </c>
      <c r="E126" s="32" t="e">
        <f ca="1">INDIRECT("Shading!"&amp;$DZ$28&amp;$EA$28+ROW(E126)-23)</f>
        <v>#REF!</v>
      </c>
      <c r="F126" s="31" t="e">
        <f ca="1">INDIRECT("Shading!"&amp;$DZ$29&amp;$EA$29+ROW(F126)-23)</f>
        <v>#REF!</v>
      </c>
      <c r="G126" s="31" t="e">
        <f ca="1">INDIRECT("Shading!"&amp;$DZ$30&amp;$EA$30+ROW(G126)-23)</f>
        <v>#REF!</v>
      </c>
      <c r="H126" s="30" t="e">
        <f ca="1">INDIRECT("Shading!"&amp;$DZ$31&amp;$EA$31+ROW(H126)-23)</f>
        <v>#REF!</v>
      </c>
      <c r="I126" s="23"/>
      <c r="J126" s="23"/>
      <c r="K126" s="24"/>
      <c r="L126" s="19"/>
      <c r="M126" s="19"/>
      <c r="N126" s="25">
        <f ca="1">IF(AND(ISNUMBER(I126),ISNUMBER(J126),ISNUMBER(K126),ISNUMBER(L126),ISNUMBER(INDIRECT("Shading!"&amp;$DZ$33&amp;$EA$33+ROW(N126)-23))),INDIRECT("Shading!"&amp;$DZ$33&amp;$EA$33+ROW(N126)-23),1)</f>
        <v>1</v>
      </c>
      <c r="O126" s="25">
        <f ca="1">IF(AND(ISNUMBER(I126),ISNUMBER(J126),ISNUMBER(K126),ISNUMBER(L126),ISNUMBER(INDIRECT("Shading!"&amp;$DZ$34&amp;$EA$34+ROW(N126)-23))),INDIRECT("Shading!"&amp;$DZ$34&amp;$EA$34+ROW(O126)-23),1)</f>
        <v>1</v>
      </c>
      <c r="P126" s="18">
        <f ca="1">IF(AND(ISNUMBER(I126),ISNUMBER(J126),ISNUMBER(K126),ISNUMBER(L126),ISNUMBER(N126)),1-(N126-BJ126)*(K126/IF(OR(E126="East",E126="West"),45,90)*(1-L126)/N126),1)</f>
        <v>1</v>
      </c>
      <c r="Q126" s="17">
        <f ca="1">IF(AND(ISNUMBER(I126),ISNUMBER(J126),ISNUMBER(K126),ISNUMBER(M126),ISNUMBER(O126)),1-(O126-CS126)*(K126/IF(OR(E126="East",E126="West"),45,90)*(1-M126)/O126),1)</f>
        <v>1</v>
      </c>
      <c r="R126" s="32" t="str">
        <f ca="1">IF(OR(P126&gt;1,Q126&gt;1),"Horizon shading ","")</f>
        <v/>
      </c>
      <c r="S126" s="29"/>
      <c r="T126" s="28"/>
      <c r="U126" s="39">
        <f>IF(AND(ISNUMBER(S126),ISNUMBER(T126)),1-0.5*(1-BT126),1)</f>
        <v>1</v>
      </c>
      <c r="V126" s="38">
        <f>IF(AND(ISNUMBER(S126),ISNUMBER(T126)),1-0.5*(1-DC126),1)</f>
        <v>1</v>
      </c>
      <c r="W126" s="215" t="str">
        <f>IF(OR(U126&gt;1,V126&gt;1),"Reveal shading ","")</f>
        <v/>
      </c>
      <c r="X126" s="23"/>
      <c r="Y126" s="23"/>
      <c r="Z126" s="19"/>
      <c r="AA126" s="19"/>
      <c r="AB126" s="25">
        <f ca="1">IF(AND(ISNUMBER(X126),ISNUMBER(Y126),ISNUMBER(Z126),ISNUMBER(INDIRECT("Shading!"&amp;$DZ$35&amp;$EA$35+ROW(N126)-23))),INDIRECT("Shading!"&amp;$DZ$35&amp;$EA$35+ROW(N126)-23),1)</f>
        <v>1</v>
      </c>
      <c r="AC126" s="25">
        <f ca="1">IF(AND(ISNUMBER(X126),ISNUMBER(Y126),ISNUMBER(AA126),ISNUMBER(INDIRECT("Shading!"&amp;$DZ$36&amp;$EA$36+ROW(N126)-23))),INDIRECT("Shading!"&amp;$DZ$36&amp;$EA$36+ROW(O126)-23),1)</f>
        <v>1</v>
      </c>
      <c r="AD126" s="18">
        <f ca="1">IF(AND(ISNUMBER(X126),ISNUMBER(Y126),ISNUMBER(Z126),ISNUMBER(AB126)),1-(AB126-CD126)/AB126*(1-Z126),1)</f>
        <v>1</v>
      </c>
      <c r="AE126" s="17">
        <f ca="1">IF(AND(ISNUMBER(X126),ISNUMBER(Y126),ISNUMBER(AA126),ISNUMBER(AC126)),1-(AC126-DM126)/AC126*(1-AA126),1)</f>
        <v>1</v>
      </c>
      <c r="AF126" s="215" t="str">
        <f ca="1">IF(OR(AD126&gt;1,AE126&gt;1),"Overhang shading ","")</f>
        <v/>
      </c>
      <c r="AG126" s="24"/>
      <c r="AH126" s="24"/>
      <c r="AI126" s="23"/>
      <c r="AJ126" s="37">
        <f>IF(AND(ISNUMBER($AI$19),ISNUMBER(AG126)),$F126*$AI$19/1000*$AG126,0)</f>
        <v>0</v>
      </c>
      <c r="AK126" s="36">
        <f>IF(AND(ISNUMBER($AI$19),ISNUMBER(AH126)),IF(ISNUMBER($AI126),$AI126,$G126)*$AI$19/1000*$AH126,0)</f>
        <v>0</v>
      </c>
      <c r="AL126" s="35">
        <f>IF(OR(AJ126&gt;0,AK126&gt;0),1-(AJ126+AK126)/H126*$AI$18,1)</f>
        <v>1</v>
      </c>
      <c r="AM126" s="215" t="str">
        <f>IF(AL126&gt;1,"Glazing bars/juliet balcony shading ","")</f>
        <v/>
      </c>
      <c r="AN126" s="19"/>
      <c r="AO126" s="19"/>
      <c r="AP126" s="18" t="str">
        <f ca="1">IF(OR(P126*U126*AD126*AL126*IF(ISNUMBER(AN126),AN126,1)&gt;=1,P126*U126*AD126*AL126*IF(ISNUMBER(AN126),AN126,1)=0),"",P126*U126*AD126*AL126*IF(ISNUMBER(AN126),AN126,1))</f>
        <v/>
      </c>
      <c r="AQ126" s="17" t="str">
        <f ca="1">IF(OR(Q126*V126*AE126*AL126*IF(ISNUMBER(AO126),AO126,1)&gt;=1,Q126*V126*AE126*AL126*IF(ISNUMBER(AO126),AO126,1)=0),"",Q126*V126*AE126*AL126*IF(ISNUMBER(AO126),AO126,1))</f>
        <v/>
      </c>
      <c r="AR126" s="16" t="str">
        <f ca="1">'Additional Shading 424'!$AP126</f>
        <v/>
      </c>
      <c r="AS126" s="16" t="str">
        <f ca="1">'Additional Shading 424'!$AQ126</f>
        <v/>
      </c>
      <c r="AZ126" s="15" t="e">
        <f ca="1">D126</f>
        <v>#REF!</v>
      </c>
      <c r="BA126" s="15" t="e">
        <f ca="1">C126</f>
        <v>#REF!</v>
      </c>
      <c r="BB126" s="14">
        <f>IF(AND(I126=0,J126=0),1,I126/J126)</f>
        <v>1</v>
      </c>
      <c r="BC126" s="14" t="e">
        <f ca="1">INT(MOD(BA126,360)/90)*90</f>
        <v>#REF!</v>
      </c>
      <c r="BD126" s="14" t="e">
        <f ca="1">IF(BC126=0,$BC$13+(1-$BC$13)/(1+$BB126^2)^$BD$13,IF(BC126=180,$BC$11+(1-$BC$11)/(1+$BB126^2)^$BD$11,$BC$12+(1-$BC$12)/(1+$BB126^2)^$BD$12))</f>
        <v>#REF!</v>
      </c>
      <c r="BE126" s="14" t="e">
        <f ca="1">IF(BC126=270,$BC$13+(1-$BC$13)/(1+$BB126^2)^$BD$13,IF(BC126=90,$BC$11+(1-$BC$11)/(1+$BB126^2)^$BD$11,$BC$12+(1-$BC$12)/(1+$BB126^2)^$BD$12))</f>
        <v>#REF!</v>
      </c>
      <c r="BF126" s="14" t="e">
        <f ca="1">BD126+1/2*(BE126-BD126)*(1-COS(2*($BA126-$BC126)*$BD$8))</f>
        <v>#REF!</v>
      </c>
      <c r="BG126" s="14" t="e">
        <f ca="1">IF(BC126=0,$BC$19*EXP($BD$19*$BB126)+1-$BC$19,IF(BC126=180,$BC$17+(1-$BC$17)/(1+$BB126^2)^$BD$17,$BC$18*EXP($BD$18*$BB126)+1-$BC$18))</f>
        <v>#REF!</v>
      </c>
      <c r="BH126" s="14" t="e">
        <f ca="1">IF(BC126=270,$BC$19*EXP($BD$19*$BB126)+1-$BC$19,IF(BC126=90,$BC$17+(1-$BC$17)/(1+$BB126^2)^$BD$17,$BC$18*EXP($BD$18*$BB126)+1-$BC$18))</f>
        <v>#REF!</v>
      </c>
      <c r="BI126" s="14" t="e">
        <f ca="1">BG126+1/2*(BH126-BG126)*(1-COS(2*($BA126-$BC126)*$BD$8))</f>
        <v>#REF!</v>
      </c>
      <c r="BJ126" s="14" t="e">
        <f ca="1">IF(OR(ISNUMBER(I126),ISNUMBER(J126)),MAX(BF126+1/2*(BI126-BF126)*(1-COS(2*$AZ126*$BD$8)),IF(SIN(RADIANS(D126))&lt;&gt;0,1-$I126/$G126/ABS(SIN(RADIANS(D126))),0)),IF(ISNUMBER(A126),1,#N/A))</f>
        <v>#N/A</v>
      </c>
      <c r="BK126" s="14"/>
      <c r="BL126" s="14" t="e">
        <f ca="1">S126/(0.5*F126+T126)</f>
        <v>#REF!</v>
      </c>
      <c r="BM126" s="14" t="e">
        <f ca="1">INT(MOD(BA126,360)/90)*90</f>
        <v>#REF!</v>
      </c>
      <c r="BN126" s="14" t="e">
        <f ca="1">IF(BM126=0,$BM$13*EXP($BN$13*$BL126)+1-$BM$13,IF(BM126=180,$BM$11*EXP($BN$11*$BL126)+1-$BM$11,$BM$12*EXP($BN$12*$BL126)+1-$BM$12))</f>
        <v>#REF!</v>
      </c>
      <c r="BO126" s="14" t="e">
        <f ca="1">IF(BM126=270,$BM$13*EXP($BN$13*$BL126)+1-$BM$13,IF(BM126=90,$BM$11*EXP($BN$11*$BL126)+1-$BM$11,$BM$12*EXP($BN$12*$BL126)+1-$BM$12))</f>
        <v>#REF!</v>
      </c>
      <c r="BP126" s="14" t="e">
        <f ca="1">BN126+1/2*(BO126-BN126)*(1-COS(2*($C126-$BM126)*$BN$8))</f>
        <v>#REF!</v>
      </c>
      <c r="BQ126" s="14" t="e">
        <f ca="1">IF(BM126=0,$BM$19*EXP($BN$19*$BL126)+1-$BM$19,IF(BM126=180,$BM$17*EXP($BN$17*$BL126)+1-$BM$17,$BM$18*EXP($BN$18*$BL126)+1-$BM$18))</f>
        <v>#REF!</v>
      </c>
      <c r="BR126" s="14" t="e">
        <f ca="1">IF(BM126=270,$BM$19*EXP($BN$19*$BL126)+1-$BM$19,IF(BM126=90,$BM$17*EXP($BN$17*$BL126)+1-$BM$17,$BM$18*EXP($BN$18*$BL126)+1-$BM$18))</f>
        <v>#REF!</v>
      </c>
      <c r="BS126" s="14" t="e">
        <f ca="1">BQ126+1/2*(BR126-BQ126)*(1-COS(2*($C126-$BM126)*$BN$8))</f>
        <v>#REF!</v>
      </c>
      <c r="BT126" s="14" t="e">
        <f ca="1">BP126+1/2*(BS126-BP126)*(1-COS(2*$AZ126*$BN$8))</f>
        <v>#REF!</v>
      </c>
      <c r="BU126" s="14"/>
      <c r="BV126" s="14" t="e">
        <f ca="1">X126/(0.5*G126+Y126)</f>
        <v>#REF!</v>
      </c>
      <c r="BW126" s="14" t="e">
        <f ca="1">INT(MOD(BA126,360)/90)*90</f>
        <v>#REF!</v>
      </c>
      <c r="BX126" s="14" t="e">
        <f ca="1">IF(BW126=0,$BW$13*EXP($BX$13*$BV126)+1-$BW$13,IF(BW126=180,$BW$11*EXP($BX$11*$BV126)+1-$BW$11,$BW$12*EXP($BX$12*$BV126)+1-$BW$12))</f>
        <v>#REF!</v>
      </c>
      <c r="BY126" s="14" t="e">
        <f ca="1">IF(BW126=270,$BW$13*EXP($BX$13*$BV126)+1-$BW$13,IF(BW126=90,$BW$11*EXP($BX$11*$BV126)+1-$BW$11,$BW$12*EXP($BX$12*$BV126)+1-$BW$12))</f>
        <v>#REF!</v>
      </c>
      <c r="BZ126" s="14" t="e">
        <f ca="1">BX126+1/2*(BY126-BX126)*(1-COS(2*($BA126-$BW126)*$BX$8))</f>
        <v>#REF!</v>
      </c>
      <c r="CA126" s="14" t="e">
        <f ca="1">MIN(1,IF(BW126=0,$BW$19*EXP($BX$19*$BV126)+1-$BW$19,IF(BW126=180,$BW$17*EXP($BX$17*$BV126)+1-$BW$17,$BW$18*EXP($BX$18*$BV126)+1-$BW$18)))</f>
        <v>#REF!</v>
      </c>
      <c r="CB126" s="14" t="e">
        <f ca="1">IF(BW126=270,$BW$19*EXP($BX$19*$BV126)+1-$BW$19,IF(BW126=90,$BW$17*EXP($BX$17*$BV126)+1-$BW$17,$BW$18*EXP($BX$18*$BV126)+1-$BW$18))</f>
        <v>#REF!</v>
      </c>
      <c r="CC126" s="14" t="e">
        <f ca="1">CA126+1/2*(CB126-CA126)*(1-COS(2*($BA126-$BW126)*$BX$8))</f>
        <v>#REF!</v>
      </c>
      <c r="CD126" s="14" t="e">
        <f ca="1">BZ126+1/2*(CC126-BZ126)*(1-COS(2*$AZ126*$BX$8))</f>
        <v>#REF!</v>
      </c>
      <c r="CI126" s="15" t="e">
        <f ca="1">D126</f>
        <v>#REF!</v>
      </c>
      <c r="CJ126" s="15" t="e">
        <f ca="1">C126</f>
        <v>#REF!</v>
      </c>
      <c r="CK126" s="14">
        <f>IF(AND(I126=0,J126=0),1,I126/J126)</f>
        <v>1</v>
      </c>
      <c r="CL126" s="14" t="e">
        <f ca="1">INT(MOD(CJ126,360)/90)*90</f>
        <v>#REF!</v>
      </c>
      <c r="CM126" s="14" t="e">
        <f ca="1">IF(CL126=0,$CL$13*EXP($CM$13*$CK126)+1-$CL$13,IF(CL126=180,$CL$11*EXP($CM$11*$CK126)+1-$CL$11,$CL$12*EXP($CM$12*$CK126)+1-$CL$12))</f>
        <v>#REF!</v>
      </c>
      <c r="CN126" s="14" t="e">
        <f ca="1">IF(CL126=270,$CL$13*EXP($CM$13*$CK126)+1-$CL$13,IF(CL126=90,$CL$11*EXP($CM$11*$CK126)+1-$CL$11,$CL$12*EXP($CM$12*$CK126)+1-$CL$12))</f>
        <v>#REF!</v>
      </c>
      <c r="CO126" s="14" t="e">
        <f ca="1">CM126+1/2*(CN126-CM126)*(1-COS(2*($CJ126-$CL126)*$CM$8))</f>
        <v>#REF!</v>
      </c>
      <c r="CP126" s="14" t="e">
        <f ca="1">IF(CL126=0,$CL$19*EXP($CM$19*$CK126)+1-$CL$19,IF(CL126=180,$CL$17*EXP($CM$17*$CK126)+1-$CL$17,$CL$18*EXP($CM$18*$CK126)+1-$CL$18))</f>
        <v>#REF!</v>
      </c>
      <c r="CQ126" s="14" t="e">
        <f ca="1">IF(CL126=270,$CL$19*EXP($CM$19*$CK126)+1-$CL$19,IF(CL126=90,$CL$17*EXP($CM$17*$CK126)+1-$CL$17,$CL$18*EXP($CM$18*$CK126)+1-$CL$18))</f>
        <v>#REF!</v>
      </c>
      <c r="CR126" s="14" t="e">
        <f ca="1">CP126+1/2*(CQ126-CP126)*(1-COS(2*($CJ126-$CL126)*$CM$8))</f>
        <v>#REF!</v>
      </c>
      <c r="CS126" s="14" t="e">
        <f ca="1">IF(OR(ISNUMBER(I126),ISNUMBER(J126)),MAX(CO126+1/2*(CR126-CO126)*(1-COS(2*$CI126*$CM$8)),IF(SIN(RADIANS(D126))&lt;&gt;0,1-$I126/$G126/ABS(SIN(RADIANS(D126))),0)),IF(ISNUMBER(A126),1,#N/A))</f>
        <v>#N/A</v>
      </c>
      <c r="CT126" s="14"/>
      <c r="CU126" s="14" t="e">
        <f ca="1">S126/(0.5*F126+T126)</f>
        <v>#REF!</v>
      </c>
      <c r="CV126" s="14" t="e">
        <f ca="1">INT(MOD(BA126,360)/90)*90</f>
        <v>#REF!</v>
      </c>
      <c r="CW126" s="14" t="e">
        <f ca="1">IF(CV126=0,$CV$13*EXP($CW$13*$CU126)+1-$CV$13,IF(CV126=180,$CV$11*EXP($CW$11*$CU126)+1-$CV$11,$CV$12*EXP($CW$12*$CU126)+1-$CV$12))</f>
        <v>#REF!</v>
      </c>
      <c r="CX126" s="14" t="e">
        <f ca="1">IF(CV126=270,$CV$13*EXP($CW$13*$CU126)+1-$CV$13,IF(CV126=90,$CV$11*EXP($CW$11*$CU126)+1-$CV$11,$CV$12*EXP($CW$12*$CU126)+1-$CV$12))</f>
        <v>#REF!</v>
      </c>
      <c r="CY126" s="14" t="e">
        <f ca="1">CW126+1/2*(CX126-CW126)*(1-COS(2*($CJ126-$CV126)*$CW$8))</f>
        <v>#REF!</v>
      </c>
      <c r="CZ126" s="14" t="e">
        <f ca="1">IF(CV126=0,$CV$19*EXP($CW$19*$CU126)+1-$CV$19,IF(CV126=180,$CV$17*EXP($CW$17*$CU126)+1-$CV$17,$CV$18*EXP($CW$18*$CU126)+1-$CV$18))</f>
        <v>#REF!</v>
      </c>
      <c r="DA126" s="14" t="e">
        <f ca="1">IF(CV126=270,$CV$19*EXP($CW$19*$CU126)+1-$CV$19,IF(CV126=90,$CV$17*EXP($CW$17*$CU126)+1-$CV$17,$CV$18*EXP($CW$18*$CU126)+1-$CV$18))</f>
        <v>#REF!</v>
      </c>
      <c r="DB126" s="14" t="e">
        <f ca="1">CZ126+1/2*(DA126-CZ126)*(1-COS(2*($CJ126-$CV126)*$CW$8))</f>
        <v>#REF!</v>
      </c>
      <c r="DC126" s="14" t="e">
        <f ca="1">IF(OR(ISNUMBER(S126),ISNUMBER(T126)),CY126+1/2*(DB126-CY126)*(1-COS(2*CI126*$CW$8)),IF(ISNUMBER(A126),1,#N/A))</f>
        <v>#N/A</v>
      </c>
      <c r="DD126" s="14"/>
      <c r="DE126" s="14" t="e">
        <f ca="1">X126/(0.5*G126+Y126)</f>
        <v>#REF!</v>
      </c>
      <c r="DF126" s="14" t="e">
        <f ca="1">INT(MOD(CJ126,360)/90)*90</f>
        <v>#REF!</v>
      </c>
      <c r="DG126" s="14" t="e">
        <f ca="1">IF(DF126=0,$DF$13*EXP($DG$13*$DE126)+1-$DF$13,IF(DF126=180,$DF$11*EXP($DG$11*$DE126)+1-$DF$11,$DF$12*EXP($DG$12*$DE126)+1-$DF$12))</f>
        <v>#REF!</v>
      </c>
      <c r="DH126" s="14" t="e">
        <f ca="1">IF(DF126=270,$DF$13*EXP($DG$13*$DE126)+1-$DF$13,IF(DF126=90,$DF$11*EXP($DG$11*$DE126)+1-$DF$11,$DF$12*EXP($DG$12*$DE126)+1-$DF$12))</f>
        <v>#REF!</v>
      </c>
      <c r="DI126" s="14" t="e">
        <f ca="1">DG126+1/2*(DH126-DG126)*(1-COS(2*($CJ126-$DF126)*$DG$8))</f>
        <v>#REF!</v>
      </c>
      <c r="DJ126" s="14" t="e">
        <f ca="1">MIN(1,IF(DF126=0,$DF$19+(1-$DF$19)/(1+$DE126^2)^$DG$19,IF(DF126=180,$DF$17+(1-$DF$17)/(1+$DE126^2)^$DG$17,$DF$18+(1-$DF$18)/(1+$DE126^2)^$DG$18)))</f>
        <v>#REF!</v>
      </c>
      <c r="DK126" s="14" t="e">
        <f ca="1">IF(DF126=270,$DF$19+(1-$DF$19)/(1+$DE126^2)^$DG$19,IF(DF126=90,$DF$17+(1-$DF$17)/(1+$DE126^2)^$DG$17,$DF$18+(1-$DF$18)/(1+$DE126^2)^$DG$18))</f>
        <v>#REF!</v>
      </c>
      <c r="DL126" s="14" t="e">
        <f ca="1">DJ126+1/2*(DK126-DJ126)*(1-COS(2*($CJ126-$DF126)*$DG$8))</f>
        <v>#REF!</v>
      </c>
      <c r="DM126" s="14" t="e">
        <f ca="1">IF(OR(ISNUMBER(X126),ISNUMBER(Y126)),DI126+1/2*(DL126-DI126)*(1-COS(2*$CI126*$DG$8)),IF(ISNUMBER(A126),1,#N/A))</f>
        <v>#N/A</v>
      </c>
    </row>
    <row r="127" spans="1:117" s="1" customFormat="1">
      <c r="A127" s="33" t="e">
        <f ca="1">INDIRECT("Shading!"&amp;$DZ$24&amp;$EA$24+ROW(A127)-23)</f>
        <v>#REF!</v>
      </c>
      <c r="B127" s="34" t="e">
        <f ca="1">INDIRECT("Shading!"&amp;$DZ$25&amp;$EA$25+ROW(B127)-23)</f>
        <v>#REF!</v>
      </c>
      <c r="C127" s="33" t="e">
        <f ca="1">INDIRECT("Shading!"&amp;$DZ$26&amp;$EA$26+ROW(C127)-23)</f>
        <v>#REF!</v>
      </c>
      <c r="D127" s="33" t="e">
        <f ca="1">INDIRECT("Shading!"&amp;$DZ$27&amp;$EA$27+ROW(D127)-23)</f>
        <v>#REF!</v>
      </c>
      <c r="E127" s="32" t="e">
        <f ca="1">INDIRECT("Shading!"&amp;$DZ$28&amp;$EA$28+ROW(E127)-23)</f>
        <v>#REF!</v>
      </c>
      <c r="F127" s="31" t="e">
        <f ca="1">INDIRECT("Shading!"&amp;$DZ$29&amp;$EA$29+ROW(F127)-23)</f>
        <v>#REF!</v>
      </c>
      <c r="G127" s="31" t="e">
        <f ca="1">INDIRECT("Shading!"&amp;$DZ$30&amp;$EA$30+ROW(G127)-23)</f>
        <v>#REF!</v>
      </c>
      <c r="H127" s="30" t="e">
        <f ca="1">INDIRECT("Shading!"&amp;$DZ$31&amp;$EA$31+ROW(H127)-23)</f>
        <v>#REF!</v>
      </c>
      <c r="I127" s="23"/>
      <c r="J127" s="23"/>
      <c r="K127" s="24"/>
      <c r="L127" s="19"/>
      <c r="M127" s="19"/>
      <c r="N127" s="25">
        <f ca="1">IF(AND(ISNUMBER(I127),ISNUMBER(J127),ISNUMBER(K127),ISNUMBER(L127),ISNUMBER(INDIRECT("Shading!"&amp;$DZ$33&amp;$EA$33+ROW(N127)-23))),INDIRECT("Shading!"&amp;$DZ$33&amp;$EA$33+ROW(N127)-23),1)</f>
        <v>1</v>
      </c>
      <c r="O127" s="25">
        <f ca="1">IF(AND(ISNUMBER(I127),ISNUMBER(J127),ISNUMBER(K127),ISNUMBER(L127),ISNUMBER(INDIRECT("Shading!"&amp;$DZ$34&amp;$EA$34+ROW(N127)-23))),INDIRECT("Shading!"&amp;$DZ$34&amp;$EA$34+ROW(O127)-23),1)</f>
        <v>1</v>
      </c>
      <c r="P127" s="18">
        <f ca="1">IF(AND(ISNUMBER(I127),ISNUMBER(J127),ISNUMBER(K127),ISNUMBER(L127),ISNUMBER(N127)),1-(N127-BJ127)*(K127/IF(OR(E127="East",E127="West"),45,90)*(1-L127)/N127),1)</f>
        <v>1</v>
      </c>
      <c r="Q127" s="17">
        <f ca="1">IF(AND(ISNUMBER(I127),ISNUMBER(J127),ISNUMBER(K127),ISNUMBER(M127),ISNUMBER(O127)),1-(O127-CS127)*(K127/IF(OR(E127="East",E127="West"),45,90)*(1-M127)/O127),1)</f>
        <v>1</v>
      </c>
      <c r="R127" s="32" t="str">
        <f ca="1">IF(OR(P127&gt;1,Q127&gt;1),"Horizon shading ","")</f>
        <v/>
      </c>
      <c r="S127" s="29"/>
      <c r="T127" s="28"/>
      <c r="U127" s="39">
        <f>IF(AND(ISNUMBER(S127),ISNUMBER(T127)),1-0.5*(1-BT127),1)</f>
        <v>1</v>
      </c>
      <c r="V127" s="38">
        <f>IF(AND(ISNUMBER(S127),ISNUMBER(T127)),1-0.5*(1-DC127),1)</f>
        <v>1</v>
      </c>
      <c r="W127" s="215" t="str">
        <f>IF(OR(U127&gt;1,V127&gt;1),"Reveal shading ","")</f>
        <v/>
      </c>
      <c r="X127" s="23"/>
      <c r="Y127" s="23"/>
      <c r="Z127" s="19"/>
      <c r="AA127" s="19"/>
      <c r="AB127" s="25">
        <f ca="1">IF(AND(ISNUMBER(X127),ISNUMBER(Y127),ISNUMBER(Z127),ISNUMBER(INDIRECT("Shading!"&amp;$DZ$35&amp;$EA$35+ROW(N127)-23))),INDIRECT("Shading!"&amp;$DZ$35&amp;$EA$35+ROW(N127)-23),1)</f>
        <v>1</v>
      </c>
      <c r="AC127" s="25">
        <f ca="1">IF(AND(ISNUMBER(X127),ISNUMBER(Y127),ISNUMBER(AA127),ISNUMBER(INDIRECT("Shading!"&amp;$DZ$36&amp;$EA$36+ROW(N127)-23))),INDIRECT("Shading!"&amp;$DZ$36&amp;$EA$36+ROW(O127)-23),1)</f>
        <v>1</v>
      </c>
      <c r="AD127" s="18">
        <f ca="1">IF(AND(ISNUMBER(X127),ISNUMBER(Y127),ISNUMBER(Z127),ISNUMBER(AB127)),1-(AB127-CD127)/AB127*(1-Z127),1)</f>
        <v>1</v>
      </c>
      <c r="AE127" s="17">
        <f ca="1">IF(AND(ISNUMBER(X127),ISNUMBER(Y127),ISNUMBER(AA127),ISNUMBER(AC127)),1-(AC127-DM127)/AC127*(1-AA127),1)</f>
        <v>1</v>
      </c>
      <c r="AF127" s="215" t="str">
        <f ca="1">IF(OR(AD127&gt;1,AE127&gt;1),"Overhang shading ","")</f>
        <v/>
      </c>
      <c r="AG127" s="24"/>
      <c r="AH127" s="24"/>
      <c r="AI127" s="23"/>
      <c r="AJ127" s="37">
        <f>IF(AND(ISNUMBER($AI$19),ISNUMBER(AG127)),$F127*$AI$19/1000*$AG127,0)</f>
        <v>0</v>
      </c>
      <c r="AK127" s="36">
        <f>IF(AND(ISNUMBER($AI$19),ISNUMBER(AH127)),IF(ISNUMBER($AI127),$AI127,$G127)*$AI$19/1000*$AH127,0)</f>
        <v>0</v>
      </c>
      <c r="AL127" s="35">
        <f>IF(OR(AJ127&gt;0,AK127&gt;0),1-(AJ127+AK127)/H127*$AI$18,1)</f>
        <v>1</v>
      </c>
      <c r="AM127" s="215" t="str">
        <f>IF(AL127&gt;1,"Glazing bars/juliet balcony shading ","")</f>
        <v/>
      </c>
      <c r="AN127" s="19"/>
      <c r="AO127" s="19"/>
      <c r="AP127" s="18" t="str">
        <f ca="1">IF(OR(P127*U127*AD127*AL127*IF(ISNUMBER(AN127),AN127,1)&gt;=1,P127*U127*AD127*AL127*IF(ISNUMBER(AN127),AN127,1)=0),"",P127*U127*AD127*AL127*IF(ISNUMBER(AN127),AN127,1))</f>
        <v/>
      </c>
      <c r="AQ127" s="17" t="str">
        <f ca="1">IF(OR(Q127*V127*AE127*AL127*IF(ISNUMBER(AO127),AO127,1)&gt;=1,Q127*V127*AE127*AL127*IF(ISNUMBER(AO127),AO127,1)=0),"",Q127*V127*AE127*AL127*IF(ISNUMBER(AO127),AO127,1))</f>
        <v/>
      </c>
      <c r="AR127" s="16" t="str">
        <f ca="1">'Additional Shading 424'!$AP127</f>
        <v/>
      </c>
      <c r="AS127" s="16" t="str">
        <f ca="1">'Additional Shading 424'!$AQ127</f>
        <v/>
      </c>
      <c r="AZ127" s="15" t="e">
        <f ca="1">D127</f>
        <v>#REF!</v>
      </c>
      <c r="BA127" s="15" t="e">
        <f ca="1">C127</f>
        <v>#REF!</v>
      </c>
      <c r="BB127" s="14">
        <f>IF(AND(I127=0,J127=0),1,I127/J127)</f>
        <v>1</v>
      </c>
      <c r="BC127" s="14" t="e">
        <f ca="1">INT(MOD(BA127,360)/90)*90</f>
        <v>#REF!</v>
      </c>
      <c r="BD127" s="14" t="e">
        <f ca="1">IF(BC127=0,$BC$13+(1-$BC$13)/(1+$BB127^2)^$BD$13,IF(BC127=180,$BC$11+(1-$BC$11)/(1+$BB127^2)^$BD$11,$BC$12+(1-$BC$12)/(1+$BB127^2)^$BD$12))</f>
        <v>#REF!</v>
      </c>
      <c r="BE127" s="14" t="e">
        <f ca="1">IF(BC127=270,$BC$13+(1-$BC$13)/(1+$BB127^2)^$BD$13,IF(BC127=90,$BC$11+(1-$BC$11)/(1+$BB127^2)^$BD$11,$BC$12+(1-$BC$12)/(1+$BB127^2)^$BD$12))</f>
        <v>#REF!</v>
      </c>
      <c r="BF127" s="14" t="e">
        <f ca="1">BD127+1/2*(BE127-BD127)*(1-COS(2*($BA127-$BC127)*$BD$8))</f>
        <v>#REF!</v>
      </c>
      <c r="BG127" s="14" t="e">
        <f ca="1">IF(BC127=0,$BC$19*EXP($BD$19*$BB127)+1-$BC$19,IF(BC127=180,$BC$17+(1-$BC$17)/(1+$BB127^2)^$BD$17,$BC$18*EXP($BD$18*$BB127)+1-$BC$18))</f>
        <v>#REF!</v>
      </c>
      <c r="BH127" s="14" t="e">
        <f ca="1">IF(BC127=270,$BC$19*EXP($BD$19*$BB127)+1-$BC$19,IF(BC127=90,$BC$17+(1-$BC$17)/(1+$BB127^2)^$BD$17,$BC$18*EXP($BD$18*$BB127)+1-$BC$18))</f>
        <v>#REF!</v>
      </c>
      <c r="BI127" s="14" t="e">
        <f ca="1">BG127+1/2*(BH127-BG127)*(1-COS(2*($BA127-$BC127)*$BD$8))</f>
        <v>#REF!</v>
      </c>
      <c r="BJ127" s="14" t="e">
        <f ca="1">IF(OR(ISNUMBER(I127),ISNUMBER(J127)),MAX(BF127+1/2*(BI127-BF127)*(1-COS(2*$AZ127*$BD$8)),IF(SIN(RADIANS(D127))&lt;&gt;0,1-$I127/$G127/ABS(SIN(RADIANS(D127))),0)),IF(ISNUMBER(A127),1,#N/A))</f>
        <v>#N/A</v>
      </c>
      <c r="BK127" s="14"/>
      <c r="BL127" s="14" t="e">
        <f ca="1">S127/(0.5*F127+T127)</f>
        <v>#REF!</v>
      </c>
      <c r="BM127" s="14" t="e">
        <f ca="1">INT(MOD(BA127,360)/90)*90</f>
        <v>#REF!</v>
      </c>
      <c r="BN127" s="14" t="e">
        <f ca="1">IF(BM127=0,$BM$13*EXP($BN$13*$BL127)+1-$BM$13,IF(BM127=180,$BM$11*EXP($BN$11*$BL127)+1-$BM$11,$BM$12*EXP($BN$12*$BL127)+1-$BM$12))</f>
        <v>#REF!</v>
      </c>
      <c r="BO127" s="14" t="e">
        <f ca="1">IF(BM127=270,$BM$13*EXP($BN$13*$BL127)+1-$BM$13,IF(BM127=90,$BM$11*EXP($BN$11*$BL127)+1-$BM$11,$BM$12*EXP($BN$12*$BL127)+1-$BM$12))</f>
        <v>#REF!</v>
      </c>
      <c r="BP127" s="14" t="e">
        <f ca="1">BN127+1/2*(BO127-BN127)*(1-COS(2*($C127-$BM127)*$BN$8))</f>
        <v>#REF!</v>
      </c>
      <c r="BQ127" s="14" t="e">
        <f ca="1">IF(BM127=0,$BM$19*EXP($BN$19*$BL127)+1-$BM$19,IF(BM127=180,$BM$17*EXP($BN$17*$BL127)+1-$BM$17,$BM$18*EXP($BN$18*$BL127)+1-$BM$18))</f>
        <v>#REF!</v>
      </c>
      <c r="BR127" s="14" t="e">
        <f ca="1">IF(BM127=270,$BM$19*EXP($BN$19*$BL127)+1-$BM$19,IF(BM127=90,$BM$17*EXP($BN$17*$BL127)+1-$BM$17,$BM$18*EXP($BN$18*$BL127)+1-$BM$18))</f>
        <v>#REF!</v>
      </c>
      <c r="BS127" s="14" t="e">
        <f ca="1">BQ127+1/2*(BR127-BQ127)*(1-COS(2*($C127-$BM127)*$BN$8))</f>
        <v>#REF!</v>
      </c>
      <c r="BT127" s="14" t="e">
        <f ca="1">BP127+1/2*(BS127-BP127)*(1-COS(2*$AZ127*$BN$8))</f>
        <v>#REF!</v>
      </c>
      <c r="BU127" s="14"/>
      <c r="BV127" s="14" t="e">
        <f ca="1">X127/(0.5*G127+Y127)</f>
        <v>#REF!</v>
      </c>
      <c r="BW127" s="14" t="e">
        <f ca="1">INT(MOD(BA127,360)/90)*90</f>
        <v>#REF!</v>
      </c>
      <c r="BX127" s="14" t="e">
        <f ca="1">IF(BW127=0,$BW$13*EXP($BX$13*$BV127)+1-$BW$13,IF(BW127=180,$BW$11*EXP($BX$11*$BV127)+1-$BW$11,$BW$12*EXP($BX$12*$BV127)+1-$BW$12))</f>
        <v>#REF!</v>
      </c>
      <c r="BY127" s="14" t="e">
        <f ca="1">IF(BW127=270,$BW$13*EXP($BX$13*$BV127)+1-$BW$13,IF(BW127=90,$BW$11*EXP($BX$11*$BV127)+1-$BW$11,$BW$12*EXP($BX$12*$BV127)+1-$BW$12))</f>
        <v>#REF!</v>
      </c>
      <c r="BZ127" s="14" t="e">
        <f ca="1">BX127+1/2*(BY127-BX127)*(1-COS(2*($BA127-$BW127)*$BX$8))</f>
        <v>#REF!</v>
      </c>
      <c r="CA127" s="14" t="e">
        <f ca="1">MIN(1,IF(BW127=0,$BW$19*EXP($BX$19*$BV127)+1-$BW$19,IF(BW127=180,$BW$17*EXP($BX$17*$BV127)+1-$BW$17,$BW$18*EXP($BX$18*$BV127)+1-$BW$18)))</f>
        <v>#REF!</v>
      </c>
      <c r="CB127" s="14" t="e">
        <f ca="1">IF(BW127=270,$BW$19*EXP($BX$19*$BV127)+1-$BW$19,IF(BW127=90,$BW$17*EXP($BX$17*$BV127)+1-$BW$17,$BW$18*EXP($BX$18*$BV127)+1-$BW$18))</f>
        <v>#REF!</v>
      </c>
      <c r="CC127" s="14" t="e">
        <f ca="1">CA127+1/2*(CB127-CA127)*(1-COS(2*($BA127-$BW127)*$BX$8))</f>
        <v>#REF!</v>
      </c>
      <c r="CD127" s="14" t="e">
        <f ca="1">BZ127+1/2*(CC127-BZ127)*(1-COS(2*$AZ127*$BX$8))</f>
        <v>#REF!</v>
      </c>
      <c r="CI127" s="15" t="e">
        <f ca="1">D127</f>
        <v>#REF!</v>
      </c>
      <c r="CJ127" s="15" t="e">
        <f ca="1">C127</f>
        <v>#REF!</v>
      </c>
      <c r="CK127" s="14">
        <f>IF(AND(I127=0,J127=0),1,I127/J127)</f>
        <v>1</v>
      </c>
      <c r="CL127" s="14" t="e">
        <f ca="1">INT(MOD(CJ127,360)/90)*90</f>
        <v>#REF!</v>
      </c>
      <c r="CM127" s="14" t="e">
        <f ca="1">IF(CL127=0,$CL$13*EXP($CM$13*$CK127)+1-$CL$13,IF(CL127=180,$CL$11*EXP($CM$11*$CK127)+1-$CL$11,$CL$12*EXP($CM$12*$CK127)+1-$CL$12))</f>
        <v>#REF!</v>
      </c>
      <c r="CN127" s="14" t="e">
        <f ca="1">IF(CL127=270,$CL$13*EXP($CM$13*$CK127)+1-$CL$13,IF(CL127=90,$CL$11*EXP($CM$11*$CK127)+1-$CL$11,$CL$12*EXP($CM$12*$CK127)+1-$CL$12))</f>
        <v>#REF!</v>
      </c>
      <c r="CO127" s="14" t="e">
        <f ca="1">CM127+1/2*(CN127-CM127)*(1-COS(2*($CJ127-$CL127)*$CM$8))</f>
        <v>#REF!</v>
      </c>
      <c r="CP127" s="14" t="e">
        <f ca="1">IF(CL127=0,$CL$19*EXP($CM$19*$CK127)+1-$CL$19,IF(CL127=180,$CL$17*EXP($CM$17*$CK127)+1-$CL$17,$CL$18*EXP($CM$18*$CK127)+1-$CL$18))</f>
        <v>#REF!</v>
      </c>
      <c r="CQ127" s="14" t="e">
        <f ca="1">IF(CL127=270,$CL$19*EXP($CM$19*$CK127)+1-$CL$19,IF(CL127=90,$CL$17*EXP($CM$17*$CK127)+1-$CL$17,$CL$18*EXP($CM$18*$CK127)+1-$CL$18))</f>
        <v>#REF!</v>
      </c>
      <c r="CR127" s="14" t="e">
        <f ca="1">CP127+1/2*(CQ127-CP127)*(1-COS(2*($CJ127-$CL127)*$CM$8))</f>
        <v>#REF!</v>
      </c>
      <c r="CS127" s="14" t="e">
        <f ca="1">IF(OR(ISNUMBER(I127),ISNUMBER(J127)),MAX(CO127+1/2*(CR127-CO127)*(1-COS(2*$CI127*$CM$8)),IF(SIN(RADIANS(D127))&lt;&gt;0,1-$I127/$G127/ABS(SIN(RADIANS(D127))),0)),IF(ISNUMBER(A127),1,#N/A))</f>
        <v>#N/A</v>
      </c>
      <c r="CT127" s="14"/>
      <c r="CU127" s="14" t="e">
        <f ca="1">S127/(0.5*F127+T127)</f>
        <v>#REF!</v>
      </c>
      <c r="CV127" s="14" t="e">
        <f ca="1">INT(MOD(BA127,360)/90)*90</f>
        <v>#REF!</v>
      </c>
      <c r="CW127" s="14" t="e">
        <f ca="1">IF(CV127=0,$CV$13*EXP($CW$13*$CU127)+1-$CV$13,IF(CV127=180,$CV$11*EXP($CW$11*$CU127)+1-$CV$11,$CV$12*EXP($CW$12*$CU127)+1-$CV$12))</f>
        <v>#REF!</v>
      </c>
      <c r="CX127" s="14" t="e">
        <f ca="1">IF(CV127=270,$CV$13*EXP($CW$13*$CU127)+1-$CV$13,IF(CV127=90,$CV$11*EXP($CW$11*$CU127)+1-$CV$11,$CV$12*EXP($CW$12*$CU127)+1-$CV$12))</f>
        <v>#REF!</v>
      </c>
      <c r="CY127" s="14" t="e">
        <f ca="1">CW127+1/2*(CX127-CW127)*(1-COS(2*($CJ127-$CV127)*$CW$8))</f>
        <v>#REF!</v>
      </c>
      <c r="CZ127" s="14" t="e">
        <f ca="1">IF(CV127=0,$CV$19*EXP($CW$19*$CU127)+1-$CV$19,IF(CV127=180,$CV$17*EXP($CW$17*$CU127)+1-$CV$17,$CV$18*EXP($CW$18*$CU127)+1-$CV$18))</f>
        <v>#REF!</v>
      </c>
      <c r="DA127" s="14" t="e">
        <f ca="1">IF(CV127=270,$CV$19*EXP($CW$19*$CU127)+1-$CV$19,IF(CV127=90,$CV$17*EXP($CW$17*$CU127)+1-$CV$17,$CV$18*EXP($CW$18*$CU127)+1-$CV$18))</f>
        <v>#REF!</v>
      </c>
      <c r="DB127" s="14" t="e">
        <f ca="1">CZ127+1/2*(DA127-CZ127)*(1-COS(2*($CJ127-$CV127)*$CW$8))</f>
        <v>#REF!</v>
      </c>
      <c r="DC127" s="14" t="e">
        <f ca="1">IF(OR(ISNUMBER(S127),ISNUMBER(T127)),CY127+1/2*(DB127-CY127)*(1-COS(2*CI127*$CW$8)),IF(ISNUMBER(A127),1,#N/A))</f>
        <v>#N/A</v>
      </c>
      <c r="DD127" s="14"/>
      <c r="DE127" s="14" t="e">
        <f ca="1">X127/(0.5*G127+Y127)</f>
        <v>#REF!</v>
      </c>
      <c r="DF127" s="14" t="e">
        <f ca="1">INT(MOD(CJ127,360)/90)*90</f>
        <v>#REF!</v>
      </c>
      <c r="DG127" s="14" t="e">
        <f ca="1">IF(DF127=0,$DF$13*EXP($DG$13*$DE127)+1-$DF$13,IF(DF127=180,$DF$11*EXP($DG$11*$DE127)+1-$DF$11,$DF$12*EXP($DG$12*$DE127)+1-$DF$12))</f>
        <v>#REF!</v>
      </c>
      <c r="DH127" s="14" t="e">
        <f ca="1">IF(DF127=270,$DF$13*EXP($DG$13*$DE127)+1-$DF$13,IF(DF127=90,$DF$11*EXP($DG$11*$DE127)+1-$DF$11,$DF$12*EXP($DG$12*$DE127)+1-$DF$12))</f>
        <v>#REF!</v>
      </c>
      <c r="DI127" s="14" t="e">
        <f ca="1">DG127+1/2*(DH127-DG127)*(1-COS(2*($CJ127-$DF127)*$DG$8))</f>
        <v>#REF!</v>
      </c>
      <c r="DJ127" s="14" t="e">
        <f ca="1">MIN(1,IF(DF127=0,$DF$19+(1-$DF$19)/(1+$DE127^2)^$DG$19,IF(DF127=180,$DF$17+(1-$DF$17)/(1+$DE127^2)^$DG$17,$DF$18+(1-$DF$18)/(1+$DE127^2)^$DG$18)))</f>
        <v>#REF!</v>
      </c>
      <c r="DK127" s="14" t="e">
        <f ca="1">IF(DF127=270,$DF$19+(1-$DF$19)/(1+$DE127^2)^$DG$19,IF(DF127=90,$DF$17+(1-$DF$17)/(1+$DE127^2)^$DG$17,$DF$18+(1-$DF$18)/(1+$DE127^2)^$DG$18))</f>
        <v>#REF!</v>
      </c>
      <c r="DL127" s="14" t="e">
        <f ca="1">DJ127+1/2*(DK127-DJ127)*(1-COS(2*($CJ127-$DF127)*$DG$8))</f>
        <v>#REF!</v>
      </c>
      <c r="DM127" s="14" t="e">
        <f ca="1">IF(OR(ISNUMBER(X127),ISNUMBER(Y127)),DI127+1/2*(DL127-DI127)*(1-COS(2*$CI127*$DG$8)),IF(ISNUMBER(A127),1,#N/A))</f>
        <v>#N/A</v>
      </c>
    </row>
    <row r="128" spans="1:117" s="1" customFormat="1">
      <c r="A128" s="33" t="e">
        <f ca="1">INDIRECT("Shading!"&amp;$DZ$24&amp;$EA$24+ROW(A128)-23)</f>
        <v>#REF!</v>
      </c>
      <c r="B128" s="34" t="e">
        <f ca="1">INDIRECT("Shading!"&amp;$DZ$25&amp;$EA$25+ROW(B128)-23)</f>
        <v>#REF!</v>
      </c>
      <c r="C128" s="33" t="e">
        <f ca="1">INDIRECT("Shading!"&amp;$DZ$26&amp;$EA$26+ROW(C128)-23)</f>
        <v>#REF!</v>
      </c>
      <c r="D128" s="33" t="e">
        <f ca="1">INDIRECT("Shading!"&amp;$DZ$27&amp;$EA$27+ROW(D128)-23)</f>
        <v>#REF!</v>
      </c>
      <c r="E128" s="32" t="e">
        <f ca="1">INDIRECT("Shading!"&amp;$DZ$28&amp;$EA$28+ROW(E128)-23)</f>
        <v>#REF!</v>
      </c>
      <c r="F128" s="31" t="e">
        <f ca="1">INDIRECT("Shading!"&amp;$DZ$29&amp;$EA$29+ROW(F128)-23)</f>
        <v>#REF!</v>
      </c>
      <c r="G128" s="31" t="e">
        <f ca="1">INDIRECT("Shading!"&amp;$DZ$30&amp;$EA$30+ROW(G128)-23)</f>
        <v>#REF!</v>
      </c>
      <c r="H128" s="30" t="e">
        <f ca="1">INDIRECT("Shading!"&amp;$DZ$31&amp;$EA$31+ROW(H128)-23)</f>
        <v>#REF!</v>
      </c>
      <c r="I128" s="23"/>
      <c r="J128" s="23"/>
      <c r="K128" s="24"/>
      <c r="L128" s="19"/>
      <c r="M128" s="19"/>
      <c r="N128" s="25">
        <f ca="1">IF(AND(ISNUMBER(I128),ISNUMBER(J128),ISNUMBER(K128),ISNUMBER(L128),ISNUMBER(INDIRECT("Shading!"&amp;$DZ$33&amp;$EA$33+ROW(N128)-23))),INDIRECT("Shading!"&amp;$DZ$33&amp;$EA$33+ROW(N128)-23),1)</f>
        <v>1</v>
      </c>
      <c r="O128" s="25">
        <f ca="1">IF(AND(ISNUMBER(I128),ISNUMBER(J128),ISNUMBER(K128),ISNUMBER(L128),ISNUMBER(INDIRECT("Shading!"&amp;$DZ$34&amp;$EA$34+ROW(N128)-23))),INDIRECT("Shading!"&amp;$DZ$34&amp;$EA$34+ROW(O128)-23),1)</f>
        <v>1</v>
      </c>
      <c r="P128" s="18">
        <f ca="1">IF(AND(ISNUMBER(I128),ISNUMBER(J128),ISNUMBER(K128),ISNUMBER(L128),ISNUMBER(N128)),1-(N128-BJ128)*(K128/IF(OR(E128="East",E128="West"),45,90)*(1-L128)/N128),1)</f>
        <v>1</v>
      </c>
      <c r="Q128" s="17">
        <f ca="1">IF(AND(ISNUMBER(I128),ISNUMBER(J128),ISNUMBER(K128),ISNUMBER(M128),ISNUMBER(O128)),1-(O128-CS128)*(K128/IF(OR(E128="East",E128="West"),45,90)*(1-M128)/O128),1)</f>
        <v>1</v>
      </c>
      <c r="R128" s="32" t="str">
        <f ca="1">IF(OR(P128&gt;1,Q128&gt;1),"Horizon shading ","")</f>
        <v/>
      </c>
      <c r="S128" s="29"/>
      <c r="T128" s="28"/>
      <c r="U128" s="39">
        <f>IF(AND(ISNUMBER(S128),ISNUMBER(T128)),1-0.5*(1-BT128),1)</f>
        <v>1</v>
      </c>
      <c r="V128" s="38">
        <f>IF(AND(ISNUMBER(S128),ISNUMBER(T128)),1-0.5*(1-DC128),1)</f>
        <v>1</v>
      </c>
      <c r="W128" s="215" t="str">
        <f>IF(OR(U128&gt;1,V128&gt;1),"Reveal shading ","")</f>
        <v/>
      </c>
      <c r="X128" s="23"/>
      <c r="Y128" s="23"/>
      <c r="Z128" s="19"/>
      <c r="AA128" s="19"/>
      <c r="AB128" s="25">
        <f ca="1">IF(AND(ISNUMBER(X128),ISNUMBER(Y128),ISNUMBER(Z128),ISNUMBER(INDIRECT("Shading!"&amp;$DZ$35&amp;$EA$35+ROW(N128)-23))),INDIRECT("Shading!"&amp;$DZ$35&amp;$EA$35+ROW(N128)-23),1)</f>
        <v>1</v>
      </c>
      <c r="AC128" s="25">
        <f ca="1">IF(AND(ISNUMBER(X128),ISNUMBER(Y128),ISNUMBER(AA128),ISNUMBER(INDIRECT("Shading!"&amp;$DZ$36&amp;$EA$36+ROW(N128)-23))),INDIRECT("Shading!"&amp;$DZ$36&amp;$EA$36+ROW(O128)-23),1)</f>
        <v>1</v>
      </c>
      <c r="AD128" s="18">
        <f ca="1">IF(AND(ISNUMBER(X128),ISNUMBER(Y128),ISNUMBER(Z128),ISNUMBER(AB128)),1-(AB128-CD128)/AB128*(1-Z128),1)</f>
        <v>1</v>
      </c>
      <c r="AE128" s="17">
        <f ca="1">IF(AND(ISNUMBER(X128),ISNUMBER(Y128),ISNUMBER(AA128),ISNUMBER(AC128)),1-(AC128-DM128)/AC128*(1-AA128),1)</f>
        <v>1</v>
      </c>
      <c r="AF128" s="215" t="str">
        <f ca="1">IF(OR(AD128&gt;1,AE128&gt;1),"Overhang shading ","")</f>
        <v/>
      </c>
      <c r="AG128" s="24"/>
      <c r="AH128" s="24"/>
      <c r="AI128" s="23"/>
      <c r="AJ128" s="37">
        <f>IF(AND(ISNUMBER($AI$19),ISNUMBER(AG128)),$F128*$AI$19/1000*$AG128,0)</f>
        <v>0</v>
      </c>
      <c r="AK128" s="36">
        <f>IF(AND(ISNUMBER($AI$19),ISNUMBER(AH128)),IF(ISNUMBER($AI128),$AI128,$G128)*$AI$19/1000*$AH128,0)</f>
        <v>0</v>
      </c>
      <c r="AL128" s="35">
        <f>IF(OR(AJ128&gt;0,AK128&gt;0),1-(AJ128+AK128)/H128*$AI$18,1)</f>
        <v>1</v>
      </c>
      <c r="AM128" s="215" t="str">
        <f>IF(AL128&gt;1,"Glazing bars/juliet balcony shading ","")</f>
        <v/>
      </c>
      <c r="AN128" s="19"/>
      <c r="AO128" s="19"/>
      <c r="AP128" s="18" t="str">
        <f ca="1">IF(OR(P128*U128*AD128*AL128*IF(ISNUMBER(AN128),AN128,1)&gt;=1,P128*U128*AD128*AL128*IF(ISNUMBER(AN128),AN128,1)=0),"",P128*U128*AD128*AL128*IF(ISNUMBER(AN128),AN128,1))</f>
        <v/>
      </c>
      <c r="AQ128" s="17" t="str">
        <f ca="1">IF(OR(Q128*V128*AE128*AL128*IF(ISNUMBER(AO128),AO128,1)&gt;=1,Q128*V128*AE128*AL128*IF(ISNUMBER(AO128),AO128,1)=0),"",Q128*V128*AE128*AL128*IF(ISNUMBER(AO128),AO128,1))</f>
        <v/>
      </c>
      <c r="AR128" s="16" t="str">
        <f ca="1">'Additional Shading 424'!$AP128</f>
        <v/>
      </c>
      <c r="AS128" s="16" t="str">
        <f ca="1">'Additional Shading 424'!$AQ128</f>
        <v/>
      </c>
      <c r="AZ128" s="15" t="e">
        <f ca="1">D128</f>
        <v>#REF!</v>
      </c>
      <c r="BA128" s="15" t="e">
        <f ca="1">C128</f>
        <v>#REF!</v>
      </c>
      <c r="BB128" s="14">
        <f>IF(AND(I128=0,J128=0),1,I128/J128)</f>
        <v>1</v>
      </c>
      <c r="BC128" s="14" t="e">
        <f ca="1">INT(MOD(BA128,360)/90)*90</f>
        <v>#REF!</v>
      </c>
      <c r="BD128" s="14" t="e">
        <f ca="1">IF(BC128=0,$BC$13+(1-$BC$13)/(1+$BB128^2)^$BD$13,IF(BC128=180,$BC$11+(1-$BC$11)/(1+$BB128^2)^$BD$11,$BC$12+(1-$BC$12)/(1+$BB128^2)^$BD$12))</f>
        <v>#REF!</v>
      </c>
      <c r="BE128" s="14" t="e">
        <f ca="1">IF(BC128=270,$BC$13+(1-$BC$13)/(1+$BB128^2)^$BD$13,IF(BC128=90,$BC$11+(1-$BC$11)/(1+$BB128^2)^$BD$11,$BC$12+(1-$BC$12)/(1+$BB128^2)^$BD$12))</f>
        <v>#REF!</v>
      </c>
      <c r="BF128" s="14" t="e">
        <f ca="1">BD128+1/2*(BE128-BD128)*(1-COS(2*($BA128-$BC128)*$BD$8))</f>
        <v>#REF!</v>
      </c>
      <c r="BG128" s="14" t="e">
        <f ca="1">IF(BC128=0,$BC$19*EXP($BD$19*$BB128)+1-$BC$19,IF(BC128=180,$BC$17+(1-$BC$17)/(1+$BB128^2)^$BD$17,$BC$18*EXP($BD$18*$BB128)+1-$BC$18))</f>
        <v>#REF!</v>
      </c>
      <c r="BH128" s="14" t="e">
        <f ca="1">IF(BC128=270,$BC$19*EXP($BD$19*$BB128)+1-$BC$19,IF(BC128=90,$BC$17+(1-$BC$17)/(1+$BB128^2)^$BD$17,$BC$18*EXP($BD$18*$BB128)+1-$BC$18))</f>
        <v>#REF!</v>
      </c>
      <c r="BI128" s="14" t="e">
        <f ca="1">BG128+1/2*(BH128-BG128)*(1-COS(2*($BA128-$BC128)*$BD$8))</f>
        <v>#REF!</v>
      </c>
      <c r="BJ128" s="14" t="e">
        <f ca="1">IF(OR(ISNUMBER(I128),ISNUMBER(J128)),MAX(BF128+1/2*(BI128-BF128)*(1-COS(2*$AZ128*$BD$8)),IF(SIN(RADIANS(D128))&lt;&gt;0,1-$I128/$G128/ABS(SIN(RADIANS(D128))),0)),IF(ISNUMBER(A128),1,#N/A))</f>
        <v>#N/A</v>
      </c>
      <c r="BK128" s="14"/>
      <c r="BL128" s="14" t="e">
        <f ca="1">S128/(0.5*F128+T128)</f>
        <v>#REF!</v>
      </c>
      <c r="BM128" s="14" t="e">
        <f ca="1">INT(MOD(BA128,360)/90)*90</f>
        <v>#REF!</v>
      </c>
      <c r="BN128" s="14" t="e">
        <f ca="1">IF(BM128=0,$BM$13*EXP($BN$13*$BL128)+1-$BM$13,IF(BM128=180,$BM$11*EXP($BN$11*$BL128)+1-$BM$11,$BM$12*EXP($BN$12*$BL128)+1-$BM$12))</f>
        <v>#REF!</v>
      </c>
      <c r="BO128" s="14" t="e">
        <f ca="1">IF(BM128=270,$BM$13*EXP($BN$13*$BL128)+1-$BM$13,IF(BM128=90,$BM$11*EXP($BN$11*$BL128)+1-$BM$11,$BM$12*EXP($BN$12*$BL128)+1-$BM$12))</f>
        <v>#REF!</v>
      </c>
      <c r="BP128" s="14" t="e">
        <f ca="1">BN128+1/2*(BO128-BN128)*(1-COS(2*($C128-$BM128)*$BN$8))</f>
        <v>#REF!</v>
      </c>
      <c r="BQ128" s="14" t="e">
        <f ca="1">IF(BM128=0,$BM$19*EXP($BN$19*$BL128)+1-$BM$19,IF(BM128=180,$BM$17*EXP($BN$17*$BL128)+1-$BM$17,$BM$18*EXP($BN$18*$BL128)+1-$BM$18))</f>
        <v>#REF!</v>
      </c>
      <c r="BR128" s="14" t="e">
        <f ca="1">IF(BM128=270,$BM$19*EXP($BN$19*$BL128)+1-$BM$19,IF(BM128=90,$BM$17*EXP($BN$17*$BL128)+1-$BM$17,$BM$18*EXP($BN$18*$BL128)+1-$BM$18))</f>
        <v>#REF!</v>
      </c>
      <c r="BS128" s="14" t="e">
        <f ca="1">BQ128+1/2*(BR128-BQ128)*(1-COS(2*($C128-$BM128)*$BN$8))</f>
        <v>#REF!</v>
      </c>
      <c r="BT128" s="14" t="e">
        <f ca="1">BP128+1/2*(BS128-BP128)*(1-COS(2*$AZ128*$BN$8))</f>
        <v>#REF!</v>
      </c>
      <c r="BU128" s="14"/>
      <c r="BV128" s="14" t="e">
        <f ca="1">X128/(0.5*G128+Y128)</f>
        <v>#REF!</v>
      </c>
      <c r="BW128" s="14" t="e">
        <f ca="1">INT(MOD(BA128,360)/90)*90</f>
        <v>#REF!</v>
      </c>
      <c r="BX128" s="14" t="e">
        <f ca="1">IF(BW128=0,$BW$13*EXP($BX$13*$BV128)+1-$BW$13,IF(BW128=180,$BW$11*EXP($BX$11*$BV128)+1-$BW$11,$BW$12*EXP($BX$12*$BV128)+1-$BW$12))</f>
        <v>#REF!</v>
      </c>
      <c r="BY128" s="14" t="e">
        <f ca="1">IF(BW128=270,$BW$13*EXP($BX$13*$BV128)+1-$BW$13,IF(BW128=90,$BW$11*EXP($BX$11*$BV128)+1-$BW$11,$BW$12*EXP($BX$12*$BV128)+1-$BW$12))</f>
        <v>#REF!</v>
      </c>
      <c r="BZ128" s="14" t="e">
        <f ca="1">BX128+1/2*(BY128-BX128)*(1-COS(2*($BA128-$BW128)*$BX$8))</f>
        <v>#REF!</v>
      </c>
      <c r="CA128" s="14" t="e">
        <f ca="1">MIN(1,IF(BW128=0,$BW$19*EXP($BX$19*$BV128)+1-$BW$19,IF(BW128=180,$BW$17*EXP($BX$17*$BV128)+1-$BW$17,$BW$18*EXP($BX$18*$BV128)+1-$BW$18)))</f>
        <v>#REF!</v>
      </c>
      <c r="CB128" s="14" t="e">
        <f ca="1">IF(BW128=270,$BW$19*EXP($BX$19*$BV128)+1-$BW$19,IF(BW128=90,$BW$17*EXP($BX$17*$BV128)+1-$BW$17,$BW$18*EXP($BX$18*$BV128)+1-$BW$18))</f>
        <v>#REF!</v>
      </c>
      <c r="CC128" s="14" t="e">
        <f ca="1">CA128+1/2*(CB128-CA128)*(1-COS(2*($BA128-$BW128)*$BX$8))</f>
        <v>#REF!</v>
      </c>
      <c r="CD128" s="14" t="e">
        <f ca="1">BZ128+1/2*(CC128-BZ128)*(1-COS(2*$AZ128*$BX$8))</f>
        <v>#REF!</v>
      </c>
      <c r="CI128" s="15" t="e">
        <f ca="1">D128</f>
        <v>#REF!</v>
      </c>
      <c r="CJ128" s="15" t="e">
        <f ca="1">C128</f>
        <v>#REF!</v>
      </c>
      <c r="CK128" s="14">
        <f>IF(AND(I128=0,J128=0),1,I128/J128)</f>
        <v>1</v>
      </c>
      <c r="CL128" s="14" t="e">
        <f ca="1">INT(MOD(CJ128,360)/90)*90</f>
        <v>#REF!</v>
      </c>
      <c r="CM128" s="14" t="e">
        <f ca="1">IF(CL128=0,$CL$13*EXP($CM$13*$CK128)+1-$CL$13,IF(CL128=180,$CL$11*EXP($CM$11*$CK128)+1-$CL$11,$CL$12*EXP($CM$12*$CK128)+1-$CL$12))</f>
        <v>#REF!</v>
      </c>
      <c r="CN128" s="14" t="e">
        <f ca="1">IF(CL128=270,$CL$13*EXP($CM$13*$CK128)+1-$CL$13,IF(CL128=90,$CL$11*EXP($CM$11*$CK128)+1-$CL$11,$CL$12*EXP($CM$12*$CK128)+1-$CL$12))</f>
        <v>#REF!</v>
      </c>
      <c r="CO128" s="14" t="e">
        <f ca="1">CM128+1/2*(CN128-CM128)*(1-COS(2*($CJ128-$CL128)*$CM$8))</f>
        <v>#REF!</v>
      </c>
      <c r="CP128" s="14" t="e">
        <f ca="1">IF(CL128=0,$CL$19*EXP($CM$19*$CK128)+1-$CL$19,IF(CL128=180,$CL$17*EXP($CM$17*$CK128)+1-$CL$17,$CL$18*EXP($CM$18*$CK128)+1-$CL$18))</f>
        <v>#REF!</v>
      </c>
      <c r="CQ128" s="14" t="e">
        <f ca="1">IF(CL128=270,$CL$19*EXP($CM$19*$CK128)+1-$CL$19,IF(CL128=90,$CL$17*EXP($CM$17*$CK128)+1-$CL$17,$CL$18*EXP($CM$18*$CK128)+1-$CL$18))</f>
        <v>#REF!</v>
      </c>
      <c r="CR128" s="14" t="e">
        <f ca="1">CP128+1/2*(CQ128-CP128)*(1-COS(2*($CJ128-$CL128)*$CM$8))</f>
        <v>#REF!</v>
      </c>
      <c r="CS128" s="14" t="e">
        <f ca="1">IF(OR(ISNUMBER(I128),ISNUMBER(J128)),MAX(CO128+1/2*(CR128-CO128)*(1-COS(2*$CI128*$CM$8)),IF(SIN(RADIANS(D128))&lt;&gt;0,1-$I128/$G128/ABS(SIN(RADIANS(D128))),0)),IF(ISNUMBER(A128),1,#N/A))</f>
        <v>#N/A</v>
      </c>
      <c r="CT128" s="14"/>
      <c r="CU128" s="14" t="e">
        <f ca="1">S128/(0.5*F128+T128)</f>
        <v>#REF!</v>
      </c>
      <c r="CV128" s="14" t="e">
        <f ca="1">INT(MOD(BA128,360)/90)*90</f>
        <v>#REF!</v>
      </c>
      <c r="CW128" s="14" t="e">
        <f ca="1">IF(CV128=0,$CV$13*EXP($CW$13*$CU128)+1-$CV$13,IF(CV128=180,$CV$11*EXP($CW$11*$CU128)+1-$CV$11,$CV$12*EXP($CW$12*$CU128)+1-$CV$12))</f>
        <v>#REF!</v>
      </c>
      <c r="CX128" s="14" t="e">
        <f ca="1">IF(CV128=270,$CV$13*EXP($CW$13*$CU128)+1-$CV$13,IF(CV128=90,$CV$11*EXP($CW$11*$CU128)+1-$CV$11,$CV$12*EXP($CW$12*$CU128)+1-$CV$12))</f>
        <v>#REF!</v>
      </c>
      <c r="CY128" s="14" t="e">
        <f ca="1">CW128+1/2*(CX128-CW128)*(1-COS(2*($CJ128-$CV128)*$CW$8))</f>
        <v>#REF!</v>
      </c>
      <c r="CZ128" s="14" t="e">
        <f ca="1">IF(CV128=0,$CV$19*EXP($CW$19*$CU128)+1-$CV$19,IF(CV128=180,$CV$17*EXP($CW$17*$CU128)+1-$CV$17,$CV$18*EXP($CW$18*$CU128)+1-$CV$18))</f>
        <v>#REF!</v>
      </c>
      <c r="DA128" s="14" t="e">
        <f ca="1">IF(CV128=270,$CV$19*EXP($CW$19*$CU128)+1-$CV$19,IF(CV128=90,$CV$17*EXP($CW$17*$CU128)+1-$CV$17,$CV$18*EXP($CW$18*$CU128)+1-$CV$18))</f>
        <v>#REF!</v>
      </c>
      <c r="DB128" s="14" t="e">
        <f ca="1">CZ128+1/2*(DA128-CZ128)*(1-COS(2*($CJ128-$CV128)*$CW$8))</f>
        <v>#REF!</v>
      </c>
      <c r="DC128" s="14" t="e">
        <f ca="1">IF(OR(ISNUMBER(S128),ISNUMBER(T128)),CY128+1/2*(DB128-CY128)*(1-COS(2*CI128*$CW$8)),IF(ISNUMBER(A128),1,#N/A))</f>
        <v>#N/A</v>
      </c>
      <c r="DD128" s="14"/>
      <c r="DE128" s="14" t="e">
        <f ca="1">X128/(0.5*G128+Y128)</f>
        <v>#REF!</v>
      </c>
      <c r="DF128" s="14" t="e">
        <f ca="1">INT(MOD(CJ128,360)/90)*90</f>
        <v>#REF!</v>
      </c>
      <c r="DG128" s="14" t="e">
        <f ca="1">IF(DF128=0,$DF$13*EXP($DG$13*$DE128)+1-$DF$13,IF(DF128=180,$DF$11*EXP($DG$11*$DE128)+1-$DF$11,$DF$12*EXP($DG$12*$DE128)+1-$DF$12))</f>
        <v>#REF!</v>
      </c>
      <c r="DH128" s="14" t="e">
        <f ca="1">IF(DF128=270,$DF$13*EXP($DG$13*$DE128)+1-$DF$13,IF(DF128=90,$DF$11*EXP($DG$11*$DE128)+1-$DF$11,$DF$12*EXP($DG$12*$DE128)+1-$DF$12))</f>
        <v>#REF!</v>
      </c>
      <c r="DI128" s="14" t="e">
        <f ca="1">DG128+1/2*(DH128-DG128)*(1-COS(2*($CJ128-$DF128)*$DG$8))</f>
        <v>#REF!</v>
      </c>
      <c r="DJ128" s="14" t="e">
        <f ca="1">MIN(1,IF(DF128=0,$DF$19+(1-$DF$19)/(1+$DE128^2)^$DG$19,IF(DF128=180,$DF$17+(1-$DF$17)/(1+$DE128^2)^$DG$17,$DF$18+(1-$DF$18)/(1+$DE128^2)^$DG$18)))</f>
        <v>#REF!</v>
      </c>
      <c r="DK128" s="14" t="e">
        <f ca="1">IF(DF128=270,$DF$19+(1-$DF$19)/(1+$DE128^2)^$DG$19,IF(DF128=90,$DF$17+(1-$DF$17)/(1+$DE128^2)^$DG$17,$DF$18+(1-$DF$18)/(1+$DE128^2)^$DG$18))</f>
        <v>#REF!</v>
      </c>
      <c r="DL128" s="14" t="e">
        <f ca="1">DJ128+1/2*(DK128-DJ128)*(1-COS(2*($CJ128-$DF128)*$DG$8))</f>
        <v>#REF!</v>
      </c>
      <c r="DM128" s="14" t="e">
        <f ca="1">IF(OR(ISNUMBER(X128),ISNUMBER(Y128)),DI128+1/2*(DL128-DI128)*(1-COS(2*$CI128*$DG$8)),IF(ISNUMBER(A128),1,#N/A))</f>
        <v>#N/A</v>
      </c>
    </row>
    <row r="129" spans="1:117" s="1" customFormat="1">
      <c r="A129" s="33" t="e">
        <f ca="1">INDIRECT("Shading!"&amp;$DZ$24&amp;$EA$24+ROW(A129)-23)</f>
        <v>#REF!</v>
      </c>
      <c r="B129" s="34" t="e">
        <f ca="1">INDIRECT("Shading!"&amp;$DZ$25&amp;$EA$25+ROW(B129)-23)</f>
        <v>#REF!</v>
      </c>
      <c r="C129" s="33" t="e">
        <f ca="1">INDIRECT("Shading!"&amp;$DZ$26&amp;$EA$26+ROW(C129)-23)</f>
        <v>#REF!</v>
      </c>
      <c r="D129" s="33" t="e">
        <f ca="1">INDIRECT("Shading!"&amp;$DZ$27&amp;$EA$27+ROW(D129)-23)</f>
        <v>#REF!</v>
      </c>
      <c r="E129" s="32" t="e">
        <f ca="1">INDIRECT("Shading!"&amp;$DZ$28&amp;$EA$28+ROW(E129)-23)</f>
        <v>#REF!</v>
      </c>
      <c r="F129" s="31" t="e">
        <f ca="1">INDIRECT("Shading!"&amp;$DZ$29&amp;$EA$29+ROW(F129)-23)</f>
        <v>#REF!</v>
      </c>
      <c r="G129" s="31" t="e">
        <f ca="1">INDIRECT("Shading!"&amp;$DZ$30&amp;$EA$30+ROW(G129)-23)</f>
        <v>#REF!</v>
      </c>
      <c r="H129" s="30" t="e">
        <f ca="1">INDIRECT("Shading!"&amp;$DZ$31&amp;$EA$31+ROW(H129)-23)</f>
        <v>#REF!</v>
      </c>
      <c r="I129" s="23"/>
      <c r="J129" s="23"/>
      <c r="K129" s="24"/>
      <c r="L129" s="19"/>
      <c r="M129" s="19"/>
      <c r="N129" s="25">
        <f ca="1">IF(AND(ISNUMBER(I129),ISNUMBER(J129),ISNUMBER(K129),ISNUMBER(L129),ISNUMBER(INDIRECT("Shading!"&amp;$DZ$33&amp;$EA$33+ROW(N129)-23))),INDIRECT("Shading!"&amp;$DZ$33&amp;$EA$33+ROW(N129)-23),1)</f>
        <v>1</v>
      </c>
      <c r="O129" s="25">
        <f ca="1">IF(AND(ISNUMBER(I129),ISNUMBER(J129),ISNUMBER(K129),ISNUMBER(L129),ISNUMBER(INDIRECT("Shading!"&amp;$DZ$34&amp;$EA$34+ROW(N129)-23))),INDIRECT("Shading!"&amp;$DZ$34&amp;$EA$34+ROW(O129)-23),1)</f>
        <v>1</v>
      </c>
      <c r="P129" s="18">
        <f ca="1">IF(AND(ISNUMBER(I129),ISNUMBER(J129),ISNUMBER(K129),ISNUMBER(L129),ISNUMBER(N129)),1-(N129-BJ129)*(K129/IF(OR(E129="East",E129="West"),45,90)*(1-L129)/N129),1)</f>
        <v>1</v>
      </c>
      <c r="Q129" s="17">
        <f ca="1">IF(AND(ISNUMBER(I129),ISNUMBER(J129),ISNUMBER(K129),ISNUMBER(M129),ISNUMBER(O129)),1-(O129-CS129)*(K129/IF(OR(E129="East",E129="West"),45,90)*(1-M129)/O129),1)</f>
        <v>1</v>
      </c>
      <c r="R129" s="32" t="str">
        <f ca="1">IF(OR(P129&gt;1,Q129&gt;1),"Horizon shading ","")</f>
        <v/>
      </c>
      <c r="S129" s="29"/>
      <c r="T129" s="28"/>
      <c r="U129" s="39">
        <f>IF(AND(ISNUMBER(S129),ISNUMBER(T129)),1-0.5*(1-BT129),1)</f>
        <v>1</v>
      </c>
      <c r="V129" s="38">
        <f>IF(AND(ISNUMBER(S129),ISNUMBER(T129)),1-0.5*(1-DC129),1)</f>
        <v>1</v>
      </c>
      <c r="W129" s="215" t="str">
        <f>IF(OR(U129&gt;1,V129&gt;1),"Reveal shading ","")</f>
        <v/>
      </c>
      <c r="X129" s="23"/>
      <c r="Y129" s="23"/>
      <c r="Z129" s="19"/>
      <c r="AA129" s="19"/>
      <c r="AB129" s="25">
        <f ca="1">IF(AND(ISNUMBER(X129),ISNUMBER(Y129),ISNUMBER(Z129),ISNUMBER(INDIRECT("Shading!"&amp;$DZ$35&amp;$EA$35+ROW(N129)-23))),INDIRECT("Shading!"&amp;$DZ$35&amp;$EA$35+ROW(N129)-23),1)</f>
        <v>1</v>
      </c>
      <c r="AC129" s="25">
        <f ca="1">IF(AND(ISNUMBER(X129),ISNUMBER(Y129),ISNUMBER(AA129),ISNUMBER(INDIRECT("Shading!"&amp;$DZ$36&amp;$EA$36+ROW(N129)-23))),INDIRECT("Shading!"&amp;$DZ$36&amp;$EA$36+ROW(O129)-23),1)</f>
        <v>1</v>
      </c>
      <c r="AD129" s="18">
        <f ca="1">IF(AND(ISNUMBER(X129),ISNUMBER(Y129),ISNUMBER(Z129),ISNUMBER(AB129)),1-(AB129-CD129)/AB129*(1-Z129),1)</f>
        <v>1</v>
      </c>
      <c r="AE129" s="17">
        <f ca="1">IF(AND(ISNUMBER(X129),ISNUMBER(Y129),ISNUMBER(AA129),ISNUMBER(AC129)),1-(AC129-DM129)/AC129*(1-AA129),1)</f>
        <v>1</v>
      </c>
      <c r="AF129" s="215" t="str">
        <f ca="1">IF(OR(AD129&gt;1,AE129&gt;1),"Overhang shading ","")</f>
        <v/>
      </c>
      <c r="AG129" s="24"/>
      <c r="AH129" s="24"/>
      <c r="AI129" s="23"/>
      <c r="AJ129" s="37">
        <f>IF(AND(ISNUMBER($AI$19),ISNUMBER(AG129)),$F129*$AI$19/1000*$AG129,0)</f>
        <v>0</v>
      </c>
      <c r="AK129" s="36">
        <f>IF(AND(ISNUMBER($AI$19),ISNUMBER(AH129)),IF(ISNUMBER($AI129),$AI129,$G129)*$AI$19/1000*$AH129,0)</f>
        <v>0</v>
      </c>
      <c r="AL129" s="35">
        <f>IF(OR(AJ129&gt;0,AK129&gt;0),1-(AJ129+AK129)/H129*$AI$18,1)</f>
        <v>1</v>
      </c>
      <c r="AM129" s="215" t="str">
        <f>IF(AL129&gt;1,"Glazing bars/juliet balcony shading ","")</f>
        <v/>
      </c>
      <c r="AN129" s="19"/>
      <c r="AO129" s="19"/>
      <c r="AP129" s="18" t="str">
        <f ca="1">IF(OR(P129*U129*AD129*AL129*IF(ISNUMBER(AN129),AN129,1)&gt;=1,P129*U129*AD129*AL129*IF(ISNUMBER(AN129),AN129,1)=0),"",P129*U129*AD129*AL129*IF(ISNUMBER(AN129),AN129,1))</f>
        <v/>
      </c>
      <c r="AQ129" s="17" t="str">
        <f ca="1">IF(OR(Q129*V129*AE129*AL129*IF(ISNUMBER(AO129),AO129,1)&gt;=1,Q129*V129*AE129*AL129*IF(ISNUMBER(AO129),AO129,1)=0),"",Q129*V129*AE129*AL129*IF(ISNUMBER(AO129),AO129,1))</f>
        <v/>
      </c>
      <c r="AR129" s="16" t="str">
        <f ca="1">'Additional Shading 424'!$AP129</f>
        <v/>
      </c>
      <c r="AS129" s="16" t="str">
        <f ca="1">'Additional Shading 424'!$AQ129</f>
        <v/>
      </c>
      <c r="AZ129" s="15" t="e">
        <f ca="1">D129</f>
        <v>#REF!</v>
      </c>
      <c r="BA129" s="15" t="e">
        <f ca="1">C129</f>
        <v>#REF!</v>
      </c>
      <c r="BB129" s="14">
        <f>IF(AND(I129=0,J129=0),1,I129/J129)</f>
        <v>1</v>
      </c>
      <c r="BC129" s="14" t="e">
        <f ca="1">INT(MOD(BA129,360)/90)*90</f>
        <v>#REF!</v>
      </c>
      <c r="BD129" s="14" t="e">
        <f ca="1">IF(BC129=0,$BC$13+(1-$BC$13)/(1+$BB129^2)^$BD$13,IF(BC129=180,$BC$11+(1-$BC$11)/(1+$BB129^2)^$BD$11,$BC$12+(1-$BC$12)/(1+$BB129^2)^$BD$12))</f>
        <v>#REF!</v>
      </c>
      <c r="BE129" s="14" t="e">
        <f ca="1">IF(BC129=270,$BC$13+(1-$BC$13)/(1+$BB129^2)^$BD$13,IF(BC129=90,$BC$11+(1-$BC$11)/(1+$BB129^2)^$BD$11,$BC$12+(1-$BC$12)/(1+$BB129^2)^$BD$12))</f>
        <v>#REF!</v>
      </c>
      <c r="BF129" s="14" t="e">
        <f ca="1">BD129+1/2*(BE129-BD129)*(1-COS(2*($BA129-$BC129)*$BD$8))</f>
        <v>#REF!</v>
      </c>
      <c r="BG129" s="14" t="e">
        <f ca="1">IF(BC129=0,$BC$19*EXP($BD$19*$BB129)+1-$BC$19,IF(BC129=180,$BC$17+(1-$BC$17)/(1+$BB129^2)^$BD$17,$BC$18*EXP($BD$18*$BB129)+1-$BC$18))</f>
        <v>#REF!</v>
      </c>
      <c r="BH129" s="14" t="e">
        <f ca="1">IF(BC129=270,$BC$19*EXP($BD$19*$BB129)+1-$BC$19,IF(BC129=90,$BC$17+(1-$BC$17)/(1+$BB129^2)^$BD$17,$BC$18*EXP($BD$18*$BB129)+1-$BC$18))</f>
        <v>#REF!</v>
      </c>
      <c r="BI129" s="14" t="e">
        <f ca="1">BG129+1/2*(BH129-BG129)*(1-COS(2*($BA129-$BC129)*$BD$8))</f>
        <v>#REF!</v>
      </c>
      <c r="BJ129" s="14" t="e">
        <f ca="1">IF(OR(ISNUMBER(I129),ISNUMBER(J129)),MAX(BF129+1/2*(BI129-BF129)*(1-COS(2*$AZ129*$BD$8)),IF(SIN(RADIANS(D129))&lt;&gt;0,1-$I129/$G129/ABS(SIN(RADIANS(D129))),0)),IF(ISNUMBER(A129),1,#N/A))</f>
        <v>#N/A</v>
      </c>
      <c r="BK129" s="14"/>
      <c r="BL129" s="14" t="e">
        <f ca="1">S129/(0.5*F129+T129)</f>
        <v>#REF!</v>
      </c>
      <c r="BM129" s="14" t="e">
        <f ca="1">INT(MOD(BA129,360)/90)*90</f>
        <v>#REF!</v>
      </c>
      <c r="BN129" s="14" t="e">
        <f ca="1">IF(BM129=0,$BM$13*EXP($BN$13*$BL129)+1-$BM$13,IF(BM129=180,$BM$11*EXP($BN$11*$BL129)+1-$BM$11,$BM$12*EXP($BN$12*$BL129)+1-$BM$12))</f>
        <v>#REF!</v>
      </c>
      <c r="BO129" s="14" t="e">
        <f ca="1">IF(BM129=270,$BM$13*EXP($BN$13*$BL129)+1-$BM$13,IF(BM129=90,$BM$11*EXP($BN$11*$BL129)+1-$BM$11,$BM$12*EXP($BN$12*$BL129)+1-$BM$12))</f>
        <v>#REF!</v>
      </c>
      <c r="BP129" s="14" t="e">
        <f ca="1">BN129+1/2*(BO129-BN129)*(1-COS(2*($C129-$BM129)*$BN$8))</f>
        <v>#REF!</v>
      </c>
      <c r="BQ129" s="14" t="e">
        <f ca="1">IF(BM129=0,$BM$19*EXP($BN$19*$BL129)+1-$BM$19,IF(BM129=180,$BM$17*EXP($BN$17*$BL129)+1-$BM$17,$BM$18*EXP($BN$18*$BL129)+1-$BM$18))</f>
        <v>#REF!</v>
      </c>
      <c r="BR129" s="14" t="e">
        <f ca="1">IF(BM129=270,$BM$19*EXP($BN$19*$BL129)+1-$BM$19,IF(BM129=90,$BM$17*EXP($BN$17*$BL129)+1-$BM$17,$BM$18*EXP($BN$18*$BL129)+1-$BM$18))</f>
        <v>#REF!</v>
      </c>
      <c r="BS129" s="14" t="e">
        <f ca="1">BQ129+1/2*(BR129-BQ129)*(1-COS(2*($C129-$BM129)*$BN$8))</f>
        <v>#REF!</v>
      </c>
      <c r="BT129" s="14" t="e">
        <f ca="1">BP129+1/2*(BS129-BP129)*(1-COS(2*$AZ129*$BN$8))</f>
        <v>#REF!</v>
      </c>
      <c r="BU129" s="14"/>
      <c r="BV129" s="14" t="e">
        <f ca="1">X129/(0.5*G129+Y129)</f>
        <v>#REF!</v>
      </c>
      <c r="BW129" s="14" t="e">
        <f ca="1">INT(MOD(BA129,360)/90)*90</f>
        <v>#REF!</v>
      </c>
      <c r="BX129" s="14" t="e">
        <f ca="1">IF(BW129=0,$BW$13*EXP($BX$13*$BV129)+1-$BW$13,IF(BW129=180,$BW$11*EXP($BX$11*$BV129)+1-$BW$11,$BW$12*EXP($BX$12*$BV129)+1-$BW$12))</f>
        <v>#REF!</v>
      </c>
      <c r="BY129" s="14" t="e">
        <f ca="1">IF(BW129=270,$BW$13*EXP($BX$13*$BV129)+1-$BW$13,IF(BW129=90,$BW$11*EXP($BX$11*$BV129)+1-$BW$11,$BW$12*EXP($BX$12*$BV129)+1-$BW$12))</f>
        <v>#REF!</v>
      </c>
      <c r="BZ129" s="14" t="e">
        <f ca="1">BX129+1/2*(BY129-BX129)*(1-COS(2*($BA129-$BW129)*$BX$8))</f>
        <v>#REF!</v>
      </c>
      <c r="CA129" s="14" t="e">
        <f ca="1">MIN(1,IF(BW129=0,$BW$19*EXP($BX$19*$BV129)+1-$BW$19,IF(BW129=180,$BW$17*EXP($BX$17*$BV129)+1-$BW$17,$BW$18*EXP($BX$18*$BV129)+1-$BW$18)))</f>
        <v>#REF!</v>
      </c>
      <c r="CB129" s="14" t="e">
        <f ca="1">IF(BW129=270,$BW$19*EXP($BX$19*$BV129)+1-$BW$19,IF(BW129=90,$BW$17*EXP($BX$17*$BV129)+1-$BW$17,$BW$18*EXP($BX$18*$BV129)+1-$BW$18))</f>
        <v>#REF!</v>
      </c>
      <c r="CC129" s="14" t="e">
        <f ca="1">CA129+1/2*(CB129-CA129)*(1-COS(2*($BA129-$BW129)*$BX$8))</f>
        <v>#REF!</v>
      </c>
      <c r="CD129" s="14" t="e">
        <f ca="1">BZ129+1/2*(CC129-BZ129)*(1-COS(2*$AZ129*$BX$8))</f>
        <v>#REF!</v>
      </c>
      <c r="CI129" s="15" t="e">
        <f ca="1">D129</f>
        <v>#REF!</v>
      </c>
      <c r="CJ129" s="15" t="e">
        <f ca="1">C129</f>
        <v>#REF!</v>
      </c>
      <c r="CK129" s="14">
        <f>IF(AND(I129=0,J129=0),1,I129/J129)</f>
        <v>1</v>
      </c>
      <c r="CL129" s="14" t="e">
        <f ca="1">INT(MOD(CJ129,360)/90)*90</f>
        <v>#REF!</v>
      </c>
      <c r="CM129" s="14" t="e">
        <f ca="1">IF(CL129=0,$CL$13*EXP($CM$13*$CK129)+1-$CL$13,IF(CL129=180,$CL$11*EXP($CM$11*$CK129)+1-$CL$11,$CL$12*EXP($CM$12*$CK129)+1-$CL$12))</f>
        <v>#REF!</v>
      </c>
      <c r="CN129" s="14" t="e">
        <f ca="1">IF(CL129=270,$CL$13*EXP($CM$13*$CK129)+1-$CL$13,IF(CL129=90,$CL$11*EXP($CM$11*$CK129)+1-$CL$11,$CL$12*EXP($CM$12*$CK129)+1-$CL$12))</f>
        <v>#REF!</v>
      </c>
      <c r="CO129" s="14" t="e">
        <f ca="1">CM129+1/2*(CN129-CM129)*(1-COS(2*($CJ129-$CL129)*$CM$8))</f>
        <v>#REF!</v>
      </c>
      <c r="CP129" s="14" t="e">
        <f ca="1">IF(CL129=0,$CL$19*EXP($CM$19*$CK129)+1-$CL$19,IF(CL129=180,$CL$17*EXP($CM$17*$CK129)+1-$CL$17,$CL$18*EXP($CM$18*$CK129)+1-$CL$18))</f>
        <v>#REF!</v>
      </c>
      <c r="CQ129" s="14" t="e">
        <f ca="1">IF(CL129=270,$CL$19*EXP($CM$19*$CK129)+1-$CL$19,IF(CL129=90,$CL$17*EXP($CM$17*$CK129)+1-$CL$17,$CL$18*EXP($CM$18*$CK129)+1-$CL$18))</f>
        <v>#REF!</v>
      </c>
      <c r="CR129" s="14" t="e">
        <f ca="1">CP129+1/2*(CQ129-CP129)*(1-COS(2*($CJ129-$CL129)*$CM$8))</f>
        <v>#REF!</v>
      </c>
      <c r="CS129" s="14" t="e">
        <f ca="1">IF(OR(ISNUMBER(I129),ISNUMBER(J129)),MAX(CO129+1/2*(CR129-CO129)*(1-COS(2*$CI129*$CM$8)),IF(SIN(RADIANS(D129))&lt;&gt;0,1-$I129/$G129/ABS(SIN(RADIANS(D129))),0)),IF(ISNUMBER(A129),1,#N/A))</f>
        <v>#N/A</v>
      </c>
      <c r="CT129" s="14"/>
      <c r="CU129" s="14" t="e">
        <f ca="1">S129/(0.5*F129+T129)</f>
        <v>#REF!</v>
      </c>
      <c r="CV129" s="14" t="e">
        <f ca="1">INT(MOD(BA129,360)/90)*90</f>
        <v>#REF!</v>
      </c>
      <c r="CW129" s="14" t="e">
        <f ca="1">IF(CV129=0,$CV$13*EXP($CW$13*$CU129)+1-$CV$13,IF(CV129=180,$CV$11*EXP($CW$11*$CU129)+1-$CV$11,$CV$12*EXP($CW$12*$CU129)+1-$CV$12))</f>
        <v>#REF!</v>
      </c>
      <c r="CX129" s="14" t="e">
        <f ca="1">IF(CV129=270,$CV$13*EXP($CW$13*$CU129)+1-$CV$13,IF(CV129=90,$CV$11*EXP($CW$11*$CU129)+1-$CV$11,$CV$12*EXP($CW$12*$CU129)+1-$CV$12))</f>
        <v>#REF!</v>
      </c>
      <c r="CY129" s="14" t="e">
        <f ca="1">CW129+1/2*(CX129-CW129)*(1-COS(2*($CJ129-$CV129)*$CW$8))</f>
        <v>#REF!</v>
      </c>
      <c r="CZ129" s="14" t="e">
        <f ca="1">IF(CV129=0,$CV$19*EXP($CW$19*$CU129)+1-$CV$19,IF(CV129=180,$CV$17*EXP($CW$17*$CU129)+1-$CV$17,$CV$18*EXP($CW$18*$CU129)+1-$CV$18))</f>
        <v>#REF!</v>
      </c>
      <c r="DA129" s="14" t="e">
        <f ca="1">IF(CV129=270,$CV$19*EXP($CW$19*$CU129)+1-$CV$19,IF(CV129=90,$CV$17*EXP($CW$17*$CU129)+1-$CV$17,$CV$18*EXP($CW$18*$CU129)+1-$CV$18))</f>
        <v>#REF!</v>
      </c>
      <c r="DB129" s="14" t="e">
        <f ca="1">CZ129+1/2*(DA129-CZ129)*(1-COS(2*($CJ129-$CV129)*$CW$8))</f>
        <v>#REF!</v>
      </c>
      <c r="DC129" s="14" t="e">
        <f ca="1">IF(OR(ISNUMBER(S129),ISNUMBER(T129)),CY129+1/2*(DB129-CY129)*(1-COS(2*CI129*$CW$8)),IF(ISNUMBER(A129),1,#N/A))</f>
        <v>#N/A</v>
      </c>
      <c r="DD129" s="14"/>
      <c r="DE129" s="14" t="e">
        <f ca="1">X129/(0.5*G129+Y129)</f>
        <v>#REF!</v>
      </c>
      <c r="DF129" s="14" t="e">
        <f ca="1">INT(MOD(CJ129,360)/90)*90</f>
        <v>#REF!</v>
      </c>
      <c r="DG129" s="14" t="e">
        <f ca="1">IF(DF129=0,$DF$13*EXP($DG$13*$DE129)+1-$DF$13,IF(DF129=180,$DF$11*EXP($DG$11*$DE129)+1-$DF$11,$DF$12*EXP($DG$12*$DE129)+1-$DF$12))</f>
        <v>#REF!</v>
      </c>
      <c r="DH129" s="14" t="e">
        <f ca="1">IF(DF129=270,$DF$13*EXP($DG$13*$DE129)+1-$DF$13,IF(DF129=90,$DF$11*EXP($DG$11*$DE129)+1-$DF$11,$DF$12*EXP($DG$12*$DE129)+1-$DF$12))</f>
        <v>#REF!</v>
      </c>
      <c r="DI129" s="14" t="e">
        <f ca="1">DG129+1/2*(DH129-DG129)*(1-COS(2*($CJ129-$DF129)*$DG$8))</f>
        <v>#REF!</v>
      </c>
      <c r="DJ129" s="14" t="e">
        <f ca="1">MIN(1,IF(DF129=0,$DF$19+(1-$DF$19)/(1+$DE129^2)^$DG$19,IF(DF129=180,$DF$17+(1-$DF$17)/(1+$DE129^2)^$DG$17,$DF$18+(1-$DF$18)/(1+$DE129^2)^$DG$18)))</f>
        <v>#REF!</v>
      </c>
      <c r="DK129" s="14" t="e">
        <f ca="1">IF(DF129=270,$DF$19+(1-$DF$19)/(1+$DE129^2)^$DG$19,IF(DF129=90,$DF$17+(1-$DF$17)/(1+$DE129^2)^$DG$17,$DF$18+(1-$DF$18)/(1+$DE129^2)^$DG$18))</f>
        <v>#REF!</v>
      </c>
      <c r="DL129" s="14" t="e">
        <f ca="1">DJ129+1/2*(DK129-DJ129)*(1-COS(2*($CJ129-$DF129)*$DG$8))</f>
        <v>#REF!</v>
      </c>
      <c r="DM129" s="14" t="e">
        <f ca="1">IF(OR(ISNUMBER(X129),ISNUMBER(Y129)),DI129+1/2*(DL129-DI129)*(1-COS(2*$CI129*$DG$8)),IF(ISNUMBER(A129),1,#N/A))</f>
        <v>#N/A</v>
      </c>
    </row>
    <row r="130" spans="1:117" s="1" customFormat="1">
      <c r="A130" s="33" t="e">
        <f ca="1">INDIRECT("Shading!"&amp;$DZ$24&amp;$EA$24+ROW(A130)-23)</f>
        <v>#REF!</v>
      </c>
      <c r="B130" s="34" t="e">
        <f ca="1">INDIRECT("Shading!"&amp;$DZ$25&amp;$EA$25+ROW(B130)-23)</f>
        <v>#REF!</v>
      </c>
      <c r="C130" s="33" t="e">
        <f ca="1">INDIRECT("Shading!"&amp;$DZ$26&amp;$EA$26+ROW(C130)-23)</f>
        <v>#REF!</v>
      </c>
      <c r="D130" s="33" t="e">
        <f ca="1">INDIRECT("Shading!"&amp;$DZ$27&amp;$EA$27+ROW(D130)-23)</f>
        <v>#REF!</v>
      </c>
      <c r="E130" s="32" t="e">
        <f ca="1">INDIRECT("Shading!"&amp;$DZ$28&amp;$EA$28+ROW(E130)-23)</f>
        <v>#REF!</v>
      </c>
      <c r="F130" s="31" t="e">
        <f ca="1">INDIRECT("Shading!"&amp;$DZ$29&amp;$EA$29+ROW(F130)-23)</f>
        <v>#REF!</v>
      </c>
      <c r="G130" s="31" t="e">
        <f ca="1">INDIRECT("Shading!"&amp;$DZ$30&amp;$EA$30+ROW(G130)-23)</f>
        <v>#REF!</v>
      </c>
      <c r="H130" s="30" t="e">
        <f ca="1">INDIRECT("Shading!"&amp;$DZ$31&amp;$EA$31+ROW(H130)-23)</f>
        <v>#REF!</v>
      </c>
      <c r="I130" s="23"/>
      <c r="J130" s="23"/>
      <c r="K130" s="24"/>
      <c r="L130" s="19"/>
      <c r="M130" s="19"/>
      <c r="N130" s="25">
        <f ca="1">IF(AND(ISNUMBER(I130),ISNUMBER(J130),ISNUMBER(K130),ISNUMBER(L130),ISNUMBER(INDIRECT("Shading!"&amp;$DZ$33&amp;$EA$33+ROW(N130)-23))),INDIRECT("Shading!"&amp;$DZ$33&amp;$EA$33+ROW(N130)-23),1)</f>
        <v>1</v>
      </c>
      <c r="O130" s="25">
        <f ca="1">IF(AND(ISNUMBER(I130),ISNUMBER(J130),ISNUMBER(K130),ISNUMBER(L130),ISNUMBER(INDIRECT("Shading!"&amp;$DZ$34&amp;$EA$34+ROW(N130)-23))),INDIRECT("Shading!"&amp;$DZ$34&amp;$EA$34+ROW(O130)-23),1)</f>
        <v>1</v>
      </c>
      <c r="P130" s="18">
        <f ca="1">IF(AND(ISNUMBER(I130),ISNUMBER(J130),ISNUMBER(K130),ISNUMBER(L130),ISNUMBER(N130)),1-(N130-BJ130)*(K130/IF(OR(E130="East",E130="West"),45,90)*(1-L130)/N130),1)</f>
        <v>1</v>
      </c>
      <c r="Q130" s="17">
        <f ca="1">IF(AND(ISNUMBER(I130),ISNUMBER(J130),ISNUMBER(K130),ISNUMBER(M130),ISNUMBER(O130)),1-(O130-CS130)*(K130/IF(OR(E130="East",E130="West"),45,90)*(1-M130)/O130),1)</f>
        <v>1</v>
      </c>
      <c r="R130" s="32" t="str">
        <f ca="1">IF(OR(P130&gt;1,Q130&gt;1),"Horizon shading ","")</f>
        <v/>
      </c>
      <c r="S130" s="29"/>
      <c r="T130" s="28"/>
      <c r="U130" s="39">
        <f>IF(AND(ISNUMBER(S130),ISNUMBER(T130)),1-0.5*(1-BT130),1)</f>
        <v>1</v>
      </c>
      <c r="V130" s="38">
        <f>IF(AND(ISNUMBER(S130),ISNUMBER(T130)),1-0.5*(1-DC130),1)</f>
        <v>1</v>
      </c>
      <c r="W130" s="215" t="str">
        <f>IF(OR(U130&gt;1,V130&gt;1),"Reveal shading ","")</f>
        <v/>
      </c>
      <c r="X130" s="23"/>
      <c r="Y130" s="23"/>
      <c r="Z130" s="19"/>
      <c r="AA130" s="19"/>
      <c r="AB130" s="25">
        <f ca="1">IF(AND(ISNUMBER(X130),ISNUMBER(Y130),ISNUMBER(Z130),ISNUMBER(INDIRECT("Shading!"&amp;$DZ$35&amp;$EA$35+ROW(N130)-23))),INDIRECT("Shading!"&amp;$DZ$35&amp;$EA$35+ROW(N130)-23),1)</f>
        <v>1</v>
      </c>
      <c r="AC130" s="25">
        <f ca="1">IF(AND(ISNUMBER(X130),ISNUMBER(Y130),ISNUMBER(AA130),ISNUMBER(INDIRECT("Shading!"&amp;$DZ$36&amp;$EA$36+ROW(N130)-23))),INDIRECT("Shading!"&amp;$DZ$36&amp;$EA$36+ROW(O130)-23),1)</f>
        <v>1</v>
      </c>
      <c r="AD130" s="18">
        <f ca="1">IF(AND(ISNUMBER(X130),ISNUMBER(Y130),ISNUMBER(Z130),ISNUMBER(AB130)),1-(AB130-CD130)/AB130*(1-Z130),1)</f>
        <v>1</v>
      </c>
      <c r="AE130" s="17">
        <f ca="1">IF(AND(ISNUMBER(X130),ISNUMBER(Y130),ISNUMBER(AA130),ISNUMBER(AC130)),1-(AC130-DM130)/AC130*(1-AA130),1)</f>
        <v>1</v>
      </c>
      <c r="AF130" s="215" t="str">
        <f ca="1">IF(OR(AD130&gt;1,AE130&gt;1),"Overhang shading ","")</f>
        <v/>
      </c>
      <c r="AG130" s="24"/>
      <c r="AH130" s="24"/>
      <c r="AI130" s="23"/>
      <c r="AJ130" s="37">
        <f>IF(AND(ISNUMBER($AI$19),ISNUMBER(AG130)),$F130*$AI$19/1000*$AG130,0)</f>
        <v>0</v>
      </c>
      <c r="AK130" s="36">
        <f>IF(AND(ISNUMBER($AI$19),ISNUMBER(AH130)),IF(ISNUMBER($AI130),$AI130,$G130)*$AI$19/1000*$AH130,0)</f>
        <v>0</v>
      </c>
      <c r="AL130" s="35">
        <f>IF(OR(AJ130&gt;0,AK130&gt;0),1-(AJ130+AK130)/H130*$AI$18,1)</f>
        <v>1</v>
      </c>
      <c r="AM130" s="215" t="str">
        <f>IF(AL130&gt;1,"Glazing bars/juliet balcony shading ","")</f>
        <v/>
      </c>
      <c r="AN130" s="19"/>
      <c r="AO130" s="19"/>
      <c r="AP130" s="18" t="str">
        <f ca="1">IF(OR(P130*U130*AD130*AL130*IF(ISNUMBER(AN130),AN130,1)&gt;=1,P130*U130*AD130*AL130*IF(ISNUMBER(AN130),AN130,1)=0),"",P130*U130*AD130*AL130*IF(ISNUMBER(AN130),AN130,1))</f>
        <v/>
      </c>
      <c r="AQ130" s="17" t="str">
        <f ca="1">IF(OR(Q130*V130*AE130*AL130*IF(ISNUMBER(AO130),AO130,1)&gt;=1,Q130*V130*AE130*AL130*IF(ISNUMBER(AO130),AO130,1)=0),"",Q130*V130*AE130*AL130*IF(ISNUMBER(AO130),AO130,1))</f>
        <v/>
      </c>
      <c r="AR130" s="16" t="str">
        <f ca="1">'Additional Shading 424'!$AP130</f>
        <v/>
      </c>
      <c r="AS130" s="16" t="str">
        <f ca="1">'Additional Shading 424'!$AQ130</f>
        <v/>
      </c>
      <c r="AZ130" s="15" t="e">
        <f ca="1">D130</f>
        <v>#REF!</v>
      </c>
      <c r="BA130" s="15" t="e">
        <f ca="1">C130</f>
        <v>#REF!</v>
      </c>
      <c r="BB130" s="14">
        <f>IF(AND(I130=0,J130=0),1,I130/J130)</f>
        <v>1</v>
      </c>
      <c r="BC130" s="14" t="e">
        <f ca="1">INT(MOD(BA130,360)/90)*90</f>
        <v>#REF!</v>
      </c>
      <c r="BD130" s="14" t="e">
        <f ca="1">IF(BC130=0,$BC$13+(1-$BC$13)/(1+$BB130^2)^$BD$13,IF(BC130=180,$BC$11+(1-$BC$11)/(1+$BB130^2)^$BD$11,$BC$12+(1-$BC$12)/(1+$BB130^2)^$BD$12))</f>
        <v>#REF!</v>
      </c>
      <c r="BE130" s="14" t="e">
        <f ca="1">IF(BC130=270,$BC$13+(1-$BC$13)/(1+$BB130^2)^$BD$13,IF(BC130=90,$BC$11+(1-$BC$11)/(1+$BB130^2)^$BD$11,$BC$12+(1-$BC$12)/(1+$BB130^2)^$BD$12))</f>
        <v>#REF!</v>
      </c>
      <c r="BF130" s="14" t="e">
        <f ca="1">BD130+1/2*(BE130-BD130)*(1-COS(2*($BA130-$BC130)*$BD$8))</f>
        <v>#REF!</v>
      </c>
      <c r="BG130" s="14" t="e">
        <f ca="1">IF(BC130=0,$BC$19*EXP($BD$19*$BB130)+1-$BC$19,IF(BC130=180,$BC$17+(1-$BC$17)/(1+$BB130^2)^$BD$17,$BC$18*EXP($BD$18*$BB130)+1-$BC$18))</f>
        <v>#REF!</v>
      </c>
      <c r="BH130" s="14" t="e">
        <f ca="1">IF(BC130=270,$BC$19*EXP($BD$19*$BB130)+1-$BC$19,IF(BC130=90,$BC$17+(1-$BC$17)/(1+$BB130^2)^$BD$17,$BC$18*EXP($BD$18*$BB130)+1-$BC$18))</f>
        <v>#REF!</v>
      </c>
      <c r="BI130" s="14" t="e">
        <f ca="1">BG130+1/2*(BH130-BG130)*(1-COS(2*($BA130-$BC130)*$BD$8))</f>
        <v>#REF!</v>
      </c>
      <c r="BJ130" s="14" t="e">
        <f ca="1">IF(OR(ISNUMBER(I130),ISNUMBER(J130)),MAX(BF130+1/2*(BI130-BF130)*(1-COS(2*$AZ130*$BD$8)),IF(SIN(RADIANS(D130))&lt;&gt;0,1-$I130/$G130/ABS(SIN(RADIANS(D130))),0)),IF(ISNUMBER(A130),1,#N/A))</f>
        <v>#N/A</v>
      </c>
      <c r="BK130" s="14"/>
      <c r="BL130" s="14" t="e">
        <f ca="1">S130/(0.5*F130+T130)</f>
        <v>#REF!</v>
      </c>
      <c r="BM130" s="14" t="e">
        <f ca="1">INT(MOD(BA130,360)/90)*90</f>
        <v>#REF!</v>
      </c>
      <c r="BN130" s="14" t="e">
        <f ca="1">IF(BM130=0,$BM$13*EXP($BN$13*$BL130)+1-$BM$13,IF(BM130=180,$BM$11*EXP($BN$11*$BL130)+1-$BM$11,$BM$12*EXP($BN$12*$BL130)+1-$BM$12))</f>
        <v>#REF!</v>
      </c>
      <c r="BO130" s="14" t="e">
        <f ca="1">IF(BM130=270,$BM$13*EXP($BN$13*$BL130)+1-$BM$13,IF(BM130=90,$BM$11*EXP($BN$11*$BL130)+1-$BM$11,$BM$12*EXP($BN$12*$BL130)+1-$BM$12))</f>
        <v>#REF!</v>
      </c>
      <c r="BP130" s="14" t="e">
        <f ca="1">BN130+1/2*(BO130-BN130)*(1-COS(2*($C130-$BM130)*$BN$8))</f>
        <v>#REF!</v>
      </c>
      <c r="BQ130" s="14" t="e">
        <f ca="1">IF(BM130=0,$BM$19*EXP($BN$19*$BL130)+1-$BM$19,IF(BM130=180,$BM$17*EXP($BN$17*$BL130)+1-$BM$17,$BM$18*EXP($BN$18*$BL130)+1-$BM$18))</f>
        <v>#REF!</v>
      </c>
      <c r="BR130" s="14" t="e">
        <f ca="1">IF(BM130=270,$BM$19*EXP($BN$19*$BL130)+1-$BM$19,IF(BM130=90,$BM$17*EXP($BN$17*$BL130)+1-$BM$17,$BM$18*EXP($BN$18*$BL130)+1-$BM$18))</f>
        <v>#REF!</v>
      </c>
      <c r="BS130" s="14" t="e">
        <f ca="1">BQ130+1/2*(BR130-BQ130)*(1-COS(2*($C130-$BM130)*$BN$8))</f>
        <v>#REF!</v>
      </c>
      <c r="BT130" s="14" t="e">
        <f ca="1">BP130+1/2*(BS130-BP130)*(1-COS(2*$AZ130*$BN$8))</f>
        <v>#REF!</v>
      </c>
      <c r="BU130" s="14"/>
      <c r="BV130" s="14" t="e">
        <f ca="1">X130/(0.5*G130+Y130)</f>
        <v>#REF!</v>
      </c>
      <c r="BW130" s="14" t="e">
        <f ca="1">INT(MOD(BA130,360)/90)*90</f>
        <v>#REF!</v>
      </c>
      <c r="BX130" s="14" t="e">
        <f ca="1">IF(BW130=0,$BW$13*EXP($BX$13*$BV130)+1-$BW$13,IF(BW130=180,$BW$11*EXP($BX$11*$BV130)+1-$BW$11,$BW$12*EXP($BX$12*$BV130)+1-$BW$12))</f>
        <v>#REF!</v>
      </c>
      <c r="BY130" s="14" t="e">
        <f ca="1">IF(BW130=270,$BW$13*EXP($BX$13*$BV130)+1-$BW$13,IF(BW130=90,$BW$11*EXP($BX$11*$BV130)+1-$BW$11,$BW$12*EXP($BX$12*$BV130)+1-$BW$12))</f>
        <v>#REF!</v>
      </c>
      <c r="BZ130" s="14" t="e">
        <f ca="1">BX130+1/2*(BY130-BX130)*(1-COS(2*($BA130-$BW130)*$BX$8))</f>
        <v>#REF!</v>
      </c>
      <c r="CA130" s="14" t="e">
        <f ca="1">MIN(1,IF(BW130=0,$BW$19*EXP($BX$19*$BV130)+1-$BW$19,IF(BW130=180,$BW$17*EXP($BX$17*$BV130)+1-$BW$17,$BW$18*EXP($BX$18*$BV130)+1-$BW$18)))</f>
        <v>#REF!</v>
      </c>
      <c r="CB130" s="14" t="e">
        <f ca="1">IF(BW130=270,$BW$19*EXP($BX$19*$BV130)+1-$BW$19,IF(BW130=90,$BW$17*EXP($BX$17*$BV130)+1-$BW$17,$BW$18*EXP($BX$18*$BV130)+1-$BW$18))</f>
        <v>#REF!</v>
      </c>
      <c r="CC130" s="14" t="e">
        <f ca="1">CA130+1/2*(CB130-CA130)*(1-COS(2*($BA130-$BW130)*$BX$8))</f>
        <v>#REF!</v>
      </c>
      <c r="CD130" s="14" t="e">
        <f ca="1">BZ130+1/2*(CC130-BZ130)*(1-COS(2*$AZ130*$BX$8))</f>
        <v>#REF!</v>
      </c>
      <c r="CI130" s="15" t="e">
        <f ca="1">D130</f>
        <v>#REF!</v>
      </c>
      <c r="CJ130" s="15" t="e">
        <f ca="1">C130</f>
        <v>#REF!</v>
      </c>
      <c r="CK130" s="14">
        <f>IF(AND(I130=0,J130=0),1,I130/J130)</f>
        <v>1</v>
      </c>
      <c r="CL130" s="14" t="e">
        <f ca="1">INT(MOD(CJ130,360)/90)*90</f>
        <v>#REF!</v>
      </c>
      <c r="CM130" s="14" t="e">
        <f ca="1">IF(CL130=0,$CL$13*EXP($CM$13*$CK130)+1-$CL$13,IF(CL130=180,$CL$11*EXP($CM$11*$CK130)+1-$CL$11,$CL$12*EXP($CM$12*$CK130)+1-$CL$12))</f>
        <v>#REF!</v>
      </c>
      <c r="CN130" s="14" t="e">
        <f ca="1">IF(CL130=270,$CL$13*EXP($CM$13*$CK130)+1-$CL$13,IF(CL130=90,$CL$11*EXP($CM$11*$CK130)+1-$CL$11,$CL$12*EXP($CM$12*$CK130)+1-$CL$12))</f>
        <v>#REF!</v>
      </c>
      <c r="CO130" s="14" t="e">
        <f ca="1">CM130+1/2*(CN130-CM130)*(1-COS(2*($CJ130-$CL130)*$CM$8))</f>
        <v>#REF!</v>
      </c>
      <c r="CP130" s="14" t="e">
        <f ca="1">IF(CL130=0,$CL$19*EXP($CM$19*$CK130)+1-$CL$19,IF(CL130=180,$CL$17*EXP($CM$17*$CK130)+1-$CL$17,$CL$18*EXP($CM$18*$CK130)+1-$CL$18))</f>
        <v>#REF!</v>
      </c>
      <c r="CQ130" s="14" t="e">
        <f ca="1">IF(CL130=270,$CL$19*EXP($CM$19*$CK130)+1-$CL$19,IF(CL130=90,$CL$17*EXP($CM$17*$CK130)+1-$CL$17,$CL$18*EXP($CM$18*$CK130)+1-$CL$18))</f>
        <v>#REF!</v>
      </c>
      <c r="CR130" s="14" t="e">
        <f ca="1">CP130+1/2*(CQ130-CP130)*(1-COS(2*($CJ130-$CL130)*$CM$8))</f>
        <v>#REF!</v>
      </c>
      <c r="CS130" s="14" t="e">
        <f ca="1">IF(OR(ISNUMBER(I130),ISNUMBER(J130)),MAX(CO130+1/2*(CR130-CO130)*(1-COS(2*$CI130*$CM$8)),IF(SIN(RADIANS(D130))&lt;&gt;0,1-$I130/$G130/ABS(SIN(RADIANS(D130))),0)),IF(ISNUMBER(A130),1,#N/A))</f>
        <v>#N/A</v>
      </c>
      <c r="CT130" s="14"/>
      <c r="CU130" s="14" t="e">
        <f ca="1">S130/(0.5*F130+T130)</f>
        <v>#REF!</v>
      </c>
      <c r="CV130" s="14" t="e">
        <f ca="1">INT(MOD(BA130,360)/90)*90</f>
        <v>#REF!</v>
      </c>
      <c r="CW130" s="14" t="e">
        <f ca="1">IF(CV130=0,$CV$13*EXP($CW$13*$CU130)+1-$CV$13,IF(CV130=180,$CV$11*EXP($CW$11*$CU130)+1-$CV$11,$CV$12*EXP($CW$12*$CU130)+1-$CV$12))</f>
        <v>#REF!</v>
      </c>
      <c r="CX130" s="14" t="e">
        <f ca="1">IF(CV130=270,$CV$13*EXP($CW$13*$CU130)+1-$CV$13,IF(CV130=90,$CV$11*EXP($CW$11*$CU130)+1-$CV$11,$CV$12*EXP($CW$12*$CU130)+1-$CV$12))</f>
        <v>#REF!</v>
      </c>
      <c r="CY130" s="14" t="e">
        <f ca="1">CW130+1/2*(CX130-CW130)*(1-COS(2*($CJ130-$CV130)*$CW$8))</f>
        <v>#REF!</v>
      </c>
      <c r="CZ130" s="14" t="e">
        <f ca="1">IF(CV130=0,$CV$19*EXP($CW$19*$CU130)+1-$CV$19,IF(CV130=180,$CV$17*EXP($CW$17*$CU130)+1-$CV$17,$CV$18*EXP($CW$18*$CU130)+1-$CV$18))</f>
        <v>#REF!</v>
      </c>
      <c r="DA130" s="14" t="e">
        <f ca="1">IF(CV130=270,$CV$19*EXP($CW$19*$CU130)+1-$CV$19,IF(CV130=90,$CV$17*EXP($CW$17*$CU130)+1-$CV$17,$CV$18*EXP($CW$18*$CU130)+1-$CV$18))</f>
        <v>#REF!</v>
      </c>
      <c r="DB130" s="14" t="e">
        <f ca="1">CZ130+1/2*(DA130-CZ130)*(1-COS(2*($CJ130-$CV130)*$CW$8))</f>
        <v>#REF!</v>
      </c>
      <c r="DC130" s="14" t="e">
        <f ca="1">IF(OR(ISNUMBER(S130),ISNUMBER(T130)),CY130+1/2*(DB130-CY130)*(1-COS(2*CI130*$CW$8)),IF(ISNUMBER(A130),1,#N/A))</f>
        <v>#N/A</v>
      </c>
      <c r="DD130" s="14"/>
      <c r="DE130" s="14" t="e">
        <f ca="1">X130/(0.5*G130+Y130)</f>
        <v>#REF!</v>
      </c>
      <c r="DF130" s="14" t="e">
        <f ca="1">INT(MOD(CJ130,360)/90)*90</f>
        <v>#REF!</v>
      </c>
      <c r="DG130" s="14" t="e">
        <f ca="1">IF(DF130=0,$DF$13*EXP($DG$13*$DE130)+1-$DF$13,IF(DF130=180,$DF$11*EXP($DG$11*$DE130)+1-$DF$11,$DF$12*EXP($DG$12*$DE130)+1-$DF$12))</f>
        <v>#REF!</v>
      </c>
      <c r="DH130" s="14" t="e">
        <f ca="1">IF(DF130=270,$DF$13*EXP($DG$13*$DE130)+1-$DF$13,IF(DF130=90,$DF$11*EXP($DG$11*$DE130)+1-$DF$11,$DF$12*EXP($DG$12*$DE130)+1-$DF$12))</f>
        <v>#REF!</v>
      </c>
      <c r="DI130" s="14" t="e">
        <f ca="1">DG130+1/2*(DH130-DG130)*(1-COS(2*($CJ130-$DF130)*$DG$8))</f>
        <v>#REF!</v>
      </c>
      <c r="DJ130" s="14" t="e">
        <f ca="1">MIN(1,IF(DF130=0,$DF$19+(1-$DF$19)/(1+$DE130^2)^$DG$19,IF(DF130=180,$DF$17+(1-$DF$17)/(1+$DE130^2)^$DG$17,$DF$18+(1-$DF$18)/(1+$DE130^2)^$DG$18)))</f>
        <v>#REF!</v>
      </c>
      <c r="DK130" s="14" t="e">
        <f ca="1">IF(DF130=270,$DF$19+(1-$DF$19)/(1+$DE130^2)^$DG$19,IF(DF130=90,$DF$17+(1-$DF$17)/(1+$DE130^2)^$DG$17,$DF$18+(1-$DF$18)/(1+$DE130^2)^$DG$18))</f>
        <v>#REF!</v>
      </c>
      <c r="DL130" s="14" t="e">
        <f ca="1">DJ130+1/2*(DK130-DJ130)*(1-COS(2*($CJ130-$DF130)*$DG$8))</f>
        <v>#REF!</v>
      </c>
      <c r="DM130" s="14" t="e">
        <f ca="1">IF(OR(ISNUMBER(X130),ISNUMBER(Y130)),DI130+1/2*(DL130-DI130)*(1-COS(2*$CI130*$DG$8)),IF(ISNUMBER(A130),1,#N/A))</f>
        <v>#N/A</v>
      </c>
    </row>
    <row r="131" spans="1:117" s="1" customFormat="1">
      <c r="A131" s="33" t="e">
        <f ca="1">INDIRECT("Shading!"&amp;$DZ$24&amp;$EA$24+ROW(A131)-23)</f>
        <v>#REF!</v>
      </c>
      <c r="B131" s="34" t="e">
        <f ca="1">INDIRECT("Shading!"&amp;$DZ$25&amp;$EA$25+ROW(B131)-23)</f>
        <v>#REF!</v>
      </c>
      <c r="C131" s="33" t="e">
        <f ca="1">INDIRECT("Shading!"&amp;$DZ$26&amp;$EA$26+ROW(C131)-23)</f>
        <v>#REF!</v>
      </c>
      <c r="D131" s="33" t="e">
        <f ca="1">INDIRECT("Shading!"&amp;$DZ$27&amp;$EA$27+ROW(D131)-23)</f>
        <v>#REF!</v>
      </c>
      <c r="E131" s="32" t="e">
        <f ca="1">INDIRECT("Shading!"&amp;$DZ$28&amp;$EA$28+ROW(E131)-23)</f>
        <v>#REF!</v>
      </c>
      <c r="F131" s="31" t="e">
        <f ca="1">INDIRECT("Shading!"&amp;$DZ$29&amp;$EA$29+ROW(F131)-23)</f>
        <v>#REF!</v>
      </c>
      <c r="G131" s="31" t="e">
        <f ca="1">INDIRECT("Shading!"&amp;$DZ$30&amp;$EA$30+ROW(G131)-23)</f>
        <v>#REF!</v>
      </c>
      <c r="H131" s="30" t="e">
        <f ca="1">INDIRECT("Shading!"&amp;$DZ$31&amp;$EA$31+ROW(H131)-23)</f>
        <v>#REF!</v>
      </c>
      <c r="I131" s="23"/>
      <c r="J131" s="23"/>
      <c r="K131" s="24"/>
      <c r="L131" s="19"/>
      <c r="M131" s="19"/>
      <c r="N131" s="25">
        <f ca="1">IF(AND(ISNUMBER(I131),ISNUMBER(J131),ISNUMBER(K131),ISNUMBER(L131),ISNUMBER(INDIRECT("Shading!"&amp;$DZ$33&amp;$EA$33+ROW(N131)-23))),INDIRECT("Shading!"&amp;$DZ$33&amp;$EA$33+ROW(N131)-23),1)</f>
        <v>1</v>
      </c>
      <c r="O131" s="25">
        <f ca="1">IF(AND(ISNUMBER(I131),ISNUMBER(J131),ISNUMBER(K131),ISNUMBER(L131),ISNUMBER(INDIRECT("Shading!"&amp;$DZ$34&amp;$EA$34+ROW(N131)-23))),INDIRECT("Shading!"&amp;$DZ$34&amp;$EA$34+ROW(O131)-23),1)</f>
        <v>1</v>
      </c>
      <c r="P131" s="18">
        <f ca="1">IF(AND(ISNUMBER(I131),ISNUMBER(J131),ISNUMBER(K131),ISNUMBER(L131),ISNUMBER(N131)),1-(N131-BJ131)*(K131/IF(OR(E131="East",E131="West"),45,90)*(1-L131)/N131),1)</f>
        <v>1</v>
      </c>
      <c r="Q131" s="17">
        <f ca="1">IF(AND(ISNUMBER(I131),ISNUMBER(J131),ISNUMBER(K131),ISNUMBER(M131),ISNUMBER(O131)),1-(O131-CS131)*(K131/IF(OR(E131="East",E131="West"),45,90)*(1-M131)/O131),1)</f>
        <v>1</v>
      </c>
      <c r="R131" s="32" t="str">
        <f ca="1">IF(OR(P131&gt;1,Q131&gt;1),"Horizon shading ","")</f>
        <v/>
      </c>
      <c r="S131" s="29"/>
      <c r="T131" s="28"/>
      <c r="U131" s="39">
        <f>IF(AND(ISNUMBER(S131),ISNUMBER(T131)),1-0.5*(1-BT131),1)</f>
        <v>1</v>
      </c>
      <c r="V131" s="38">
        <f>IF(AND(ISNUMBER(S131),ISNUMBER(T131)),1-0.5*(1-DC131),1)</f>
        <v>1</v>
      </c>
      <c r="W131" s="215" t="str">
        <f>IF(OR(U131&gt;1,V131&gt;1),"Reveal shading ","")</f>
        <v/>
      </c>
      <c r="X131" s="23"/>
      <c r="Y131" s="23"/>
      <c r="Z131" s="19"/>
      <c r="AA131" s="19"/>
      <c r="AB131" s="25">
        <f ca="1">IF(AND(ISNUMBER(X131),ISNUMBER(Y131),ISNUMBER(Z131),ISNUMBER(INDIRECT("Shading!"&amp;$DZ$35&amp;$EA$35+ROW(N131)-23))),INDIRECT("Shading!"&amp;$DZ$35&amp;$EA$35+ROW(N131)-23),1)</f>
        <v>1</v>
      </c>
      <c r="AC131" s="25">
        <f ca="1">IF(AND(ISNUMBER(X131),ISNUMBER(Y131),ISNUMBER(AA131),ISNUMBER(INDIRECT("Shading!"&amp;$DZ$36&amp;$EA$36+ROW(N131)-23))),INDIRECT("Shading!"&amp;$DZ$36&amp;$EA$36+ROW(O131)-23),1)</f>
        <v>1</v>
      </c>
      <c r="AD131" s="18">
        <f ca="1">IF(AND(ISNUMBER(X131),ISNUMBER(Y131),ISNUMBER(Z131),ISNUMBER(AB131)),1-(AB131-CD131)/AB131*(1-Z131),1)</f>
        <v>1</v>
      </c>
      <c r="AE131" s="17">
        <f ca="1">IF(AND(ISNUMBER(X131),ISNUMBER(Y131),ISNUMBER(AA131),ISNUMBER(AC131)),1-(AC131-DM131)/AC131*(1-AA131),1)</f>
        <v>1</v>
      </c>
      <c r="AF131" s="215" t="str">
        <f ca="1">IF(OR(AD131&gt;1,AE131&gt;1),"Overhang shading ","")</f>
        <v/>
      </c>
      <c r="AG131" s="24"/>
      <c r="AH131" s="24"/>
      <c r="AI131" s="23"/>
      <c r="AJ131" s="37">
        <f>IF(AND(ISNUMBER($AI$19),ISNUMBER(AG131)),$F131*$AI$19/1000*$AG131,0)</f>
        <v>0</v>
      </c>
      <c r="AK131" s="36">
        <f>IF(AND(ISNUMBER($AI$19),ISNUMBER(AH131)),IF(ISNUMBER($AI131),$AI131,$G131)*$AI$19/1000*$AH131,0)</f>
        <v>0</v>
      </c>
      <c r="AL131" s="35">
        <f>IF(OR(AJ131&gt;0,AK131&gt;0),1-(AJ131+AK131)/H131*$AI$18,1)</f>
        <v>1</v>
      </c>
      <c r="AM131" s="215" t="str">
        <f>IF(AL131&gt;1,"Glazing bars/juliet balcony shading ","")</f>
        <v/>
      </c>
      <c r="AN131" s="19"/>
      <c r="AO131" s="19"/>
      <c r="AP131" s="18" t="str">
        <f ca="1">IF(OR(P131*U131*AD131*AL131*IF(ISNUMBER(AN131),AN131,1)&gt;=1,P131*U131*AD131*AL131*IF(ISNUMBER(AN131),AN131,1)=0),"",P131*U131*AD131*AL131*IF(ISNUMBER(AN131),AN131,1))</f>
        <v/>
      </c>
      <c r="AQ131" s="17" t="str">
        <f ca="1">IF(OR(Q131*V131*AE131*AL131*IF(ISNUMBER(AO131),AO131,1)&gt;=1,Q131*V131*AE131*AL131*IF(ISNUMBER(AO131),AO131,1)=0),"",Q131*V131*AE131*AL131*IF(ISNUMBER(AO131),AO131,1))</f>
        <v/>
      </c>
      <c r="AR131" s="16" t="str">
        <f ca="1">'Additional Shading 424'!$AP131</f>
        <v/>
      </c>
      <c r="AS131" s="16" t="str">
        <f ca="1">'Additional Shading 424'!$AQ131</f>
        <v/>
      </c>
      <c r="AZ131" s="15" t="e">
        <f ca="1">D131</f>
        <v>#REF!</v>
      </c>
      <c r="BA131" s="15" t="e">
        <f ca="1">C131</f>
        <v>#REF!</v>
      </c>
      <c r="BB131" s="14">
        <f>IF(AND(I131=0,J131=0),1,I131/J131)</f>
        <v>1</v>
      </c>
      <c r="BC131" s="14" t="e">
        <f ca="1">INT(MOD(BA131,360)/90)*90</f>
        <v>#REF!</v>
      </c>
      <c r="BD131" s="14" t="e">
        <f ca="1">IF(BC131=0,$BC$13+(1-$BC$13)/(1+$BB131^2)^$BD$13,IF(BC131=180,$BC$11+(1-$BC$11)/(1+$BB131^2)^$BD$11,$BC$12+(1-$BC$12)/(1+$BB131^2)^$BD$12))</f>
        <v>#REF!</v>
      </c>
      <c r="BE131" s="14" t="e">
        <f ca="1">IF(BC131=270,$BC$13+(1-$BC$13)/(1+$BB131^2)^$BD$13,IF(BC131=90,$BC$11+(1-$BC$11)/(1+$BB131^2)^$BD$11,$BC$12+(1-$BC$12)/(1+$BB131^2)^$BD$12))</f>
        <v>#REF!</v>
      </c>
      <c r="BF131" s="14" t="e">
        <f ca="1">BD131+1/2*(BE131-BD131)*(1-COS(2*($BA131-$BC131)*$BD$8))</f>
        <v>#REF!</v>
      </c>
      <c r="BG131" s="14" t="e">
        <f ca="1">IF(BC131=0,$BC$19*EXP($BD$19*$BB131)+1-$BC$19,IF(BC131=180,$BC$17+(1-$BC$17)/(1+$BB131^2)^$BD$17,$BC$18*EXP($BD$18*$BB131)+1-$BC$18))</f>
        <v>#REF!</v>
      </c>
      <c r="BH131" s="14" t="e">
        <f ca="1">IF(BC131=270,$BC$19*EXP($BD$19*$BB131)+1-$BC$19,IF(BC131=90,$BC$17+(1-$BC$17)/(1+$BB131^2)^$BD$17,$BC$18*EXP($BD$18*$BB131)+1-$BC$18))</f>
        <v>#REF!</v>
      </c>
      <c r="BI131" s="14" t="e">
        <f ca="1">BG131+1/2*(BH131-BG131)*(1-COS(2*($BA131-$BC131)*$BD$8))</f>
        <v>#REF!</v>
      </c>
      <c r="BJ131" s="14" t="e">
        <f ca="1">IF(OR(ISNUMBER(I131),ISNUMBER(J131)),MAX(BF131+1/2*(BI131-BF131)*(1-COS(2*$AZ131*$BD$8)),IF(SIN(RADIANS(D131))&lt;&gt;0,1-$I131/$G131/ABS(SIN(RADIANS(D131))),0)),IF(ISNUMBER(A131),1,#N/A))</f>
        <v>#N/A</v>
      </c>
      <c r="BK131" s="14"/>
      <c r="BL131" s="14" t="e">
        <f ca="1">S131/(0.5*F131+T131)</f>
        <v>#REF!</v>
      </c>
      <c r="BM131" s="14" t="e">
        <f ca="1">INT(MOD(BA131,360)/90)*90</f>
        <v>#REF!</v>
      </c>
      <c r="BN131" s="14" t="e">
        <f ca="1">IF(BM131=0,$BM$13*EXP($BN$13*$BL131)+1-$BM$13,IF(BM131=180,$BM$11*EXP($BN$11*$BL131)+1-$BM$11,$BM$12*EXP($BN$12*$BL131)+1-$BM$12))</f>
        <v>#REF!</v>
      </c>
      <c r="BO131" s="14" t="e">
        <f ca="1">IF(BM131=270,$BM$13*EXP($BN$13*$BL131)+1-$BM$13,IF(BM131=90,$BM$11*EXP($BN$11*$BL131)+1-$BM$11,$BM$12*EXP($BN$12*$BL131)+1-$BM$12))</f>
        <v>#REF!</v>
      </c>
      <c r="BP131" s="14" t="e">
        <f ca="1">BN131+1/2*(BO131-BN131)*(1-COS(2*($C131-$BM131)*$BN$8))</f>
        <v>#REF!</v>
      </c>
      <c r="BQ131" s="14" t="e">
        <f ca="1">IF(BM131=0,$BM$19*EXP($BN$19*$BL131)+1-$BM$19,IF(BM131=180,$BM$17*EXP($BN$17*$BL131)+1-$BM$17,$BM$18*EXP($BN$18*$BL131)+1-$BM$18))</f>
        <v>#REF!</v>
      </c>
      <c r="BR131" s="14" t="e">
        <f ca="1">IF(BM131=270,$BM$19*EXP($BN$19*$BL131)+1-$BM$19,IF(BM131=90,$BM$17*EXP($BN$17*$BL131)+1-$BM$17,$BM$18*EXP($BN$18*$BL131)+1-$BM$18))</f>
        <v>#REF!</v>
      </c>
      <c r="BS131" s="14" t="e">
        <f ca="1">BQ131+1/2*(BR131-BQ131)*(1-COS(2*($C131-$BM131)*$BN$8))</f>
        <v>#REF!</v>
      </c>
      <c r="BT131" s="14" t="e">
        <f ca="1">BP131+1/2*(BS131-BP131)*(1-COS(2*$AZ131*$BN$8))</f>
        <v>#REF!</v>
      </c>
      <c r="BU131" s="14"/>
      <c r="BV131" s="14" t="e">
        <f ca="1">X131/(0.5*G131+Y131)</f>
        <v>#REF!</v>
      </c>
      <c r="BW131" s="14" t="e">
        <f ca="1">INT(MOD(BA131,360)/90)*90</f>
        <v>#REF!</v>
      </c>
      <c r="BX131" s="14" t="e">
        <f ca="1">IF(BW131=0,$BW$13*EXP($BX$13*$BV131)+1-$BW$13,IF(BW131=180,$BW$11*EXP($BX$11*$BV131)+1-$BW$11,$BW$12*EXP($BX$12*$BV131)+1-$BW$12))</f>
        <v>#REF!</v>
      </c>
      <c r="BY131" s="14" t="e">
        <f ca="1">IF(BW131=270,$BW$13*EXP($BX$13*$BV131)+1-$BW$13,IF(BW131=90,$BW$11*EXP($BX$11*$BV131)+1-$BW$11,$BW$12*EXP($BX$12*$BV131)+1-$BW$12))</f>
        <v>#REF!</v>
      </c>
      <c r="BZ131" s="14" t="e">
        <f ca="1">BX131+1/2*(BY131-BX131)*(1-COS(2*($BA131-$BW131)*$BX$8))</f>
        <v>#REF!</v>
      </c>
      <c r="CA131" s="14" t="e">
        <f ca="1">MIN(1,IF(BW131=0,$BW$19*EXP($BX$19*$BV131)+1-$BW$19,IF(BW131=180,$BW$17*EXP($BX$17*$BV131)+1-$BW$17,$BW$18*EXP($BX$18*$BV131)+1-$BW$18)))</f>
        <v>#REF!</v>
      </c>
      <c r="CB131" s="14" t="e">
        <f ca="1">IF(BW131=270,$BW$19*EXP($BX$19*$BV131)+1-$BW$19,IF(BW131=90,$BW$17*EXP($BX$17*$BV131)+1-$BW$17,$BW$18*EXP($BX$18*$BV131)+1-$BW$18))</f>
        <v>#REF!</v>
      </c>
      <c r="CC131" s="14" t="e">
        <f ca="1">CA131+1/2*(CB131-CA131)*(1-COS(2*($BA131-$BW131)*$BX$8))</f>
        <v>#REF!</v>
      </c>
      <c r="CD131" s="14" t="e">
        <f ca="1">BZ131+1/2*(CC131-BZ131)*(1-COS(2*$AZ131*$BX$8))</f>
        <v>#REF!</v>
      </c>
      <c r="CI131" s="15" t="e">
        <f ca="1">D131</f>
        <v>#REF!</v>
      </c>
      <c r="CJ131" s="15" t="e">
        <f ca="1">C131</f>
        <v>#REF!</v>
      </c>
      <c r="CK131" s="14">
        <f>IF(AND(I131=0,J131=0),1,I131/J131)</f>
        <v>1</v>
      </c>
      <c r="CL131" s="14" t="e">
        <f ca="1">INT(MOD(CJ131,360)/90)*90</f>
        <v>#REF!</v>
      </c>
      <c r="CM131" s="14" t="e">
        <f ca="1">IF(CL131=0,$CL$13*EXP($CM$13*$CK131)+1-$CL$13,IF(CL131=180,$CL$11*EXP($CM$11*$CK131)+1-$CL$11,$CL$12*EXP($CM$12*$CK131)+1-$CL$12))</f>
        <v>#REF!</v>
      </c>
      <c r="CN131" s="14" t="e">
        <f ca="1">IF(CL131=270,$CL$13*EXP($CM$13*$CK131)+1-$CL$13,IF(CL131=90,$CL$11*EXP($CM$11*$CK131)+1-$CL$11,$CL$12*EXP($CM$12*$CK131)+1-$CL$12))</f>
        <v>#REF!</v>
      </c>
      <c r="CO131" s="14" t="e">
        <f ca="1">CM131+1/2*(CN131-CM131)*(1-COS(2*($CJ131-$CL131)*$CM$8))</f>
        <v>#REF!</v>
      </c>
      <c r="CP131" s="14" t="e">
        <f ca="1">IF(CL131=0,$CL$19*EXP($CM$19*$CK131)+1-$CL$19,IF(CL131=180,$CL$17*EXP($CM$17*$CK131)+1-$CL$17,$CL$18*EXP($CM$18*$CK131)+1-$CL$18))</f>
        <v>#REF!</v>
      </c>
      <c r="CQ131" s="14" t="e">
        <f ca="1">IF(CL131=270,$CL$19*EXP($CM$19*$CK131)+1-$CL$19,IF(CL131=90,$CL$17*EXP($CM$17*$CK131)+1-$CL$17,$CL$18*EXP($CM$18*$CK131)+1-$CL$18))</f>
        <v>#REF!</v>
      </c>
      <c r="CR131" s="14" t="e">
        <f ca="1">CP131+1/2*(CQ131-CP131)*(1-COS(2*($CJ131-$CL131)*$CM$8))</f>
        <v>#REF!</v>
      </c>
      <c r="CS131" s="14" t="e">
        <f ca="1">IF(OR(ISNUMBER(I131),ISNUMBER(J131)),MAX(CO131+1/2*(CR131-CO131)*(1-COS(2*$CI131*$CM$8)),IF(SIN(RADIANS(D131))&lt;&gt;0,1-$I131/$G131/ABS(SIN(RADIANS(D131))),0)),IF(ISNUMBER(A131),1,#N/A))</f>
        <v>#N/A</v>
      </c>
      <c r="CT131" s="14"/>
      <c r="CU131" s="14" t="e">
        <f ca="1">S131/(0.5*F131+T131)</f>
        <v>#REF!</v>
      </c>
      <c r="CV131" s="14" t="e">
        <f ca="1">INT(MOD(BA131,360)/90)*90</f>
        <v>#REF!</v>
      </c>
      <c r="CW131" s="14" t="e">
        <f ca="1">IF(CV131=0,$CV$13*EXP($CW$13*$CU131)+1-$CV$13,IF(CV131=180,$CV$11*EXP($CW$11*$CU131)+1-$CV$11,$CV$12*EXP($CW$12*$CU131)+1-$CV$12))</f>
        <v>#REF!</v>
      </c>
      <c r="CX131" s="14" t="e">
        <f ca="1">IF(CV131=270,$CV$13*EXP($CW$13*$CU131)+1-$CV$13,IF(CV131=90,$CV$11*EXP($CW$11*$CU131)+1-$CV$11,$CV$12*EXP($CW$12*$CU131)+1-$CV$12))</f>
        <v>#REF!</v>
      </c>
      <c r="CY131" s="14" t="e">
        <f ca="1">CW131+1/2*(CX131-CW131)*(1-COS(2*($CJ131-$CV131)*$CW$8))</f>
        <v>#REF!</v>
      </c>
      <c r="CZ131" s="14" t="e">
        <f ca="1">IF(CV131=0,$CV$19*EXP($CW$19*$CU131)+1-$CV$19,IF(CV131=180,$CV$17*EXP($CW$17*$CU131)+1-$CV$17,$CV$18*EXP($CW$18*$CU131)+1-$CV$18))</f>
        <v>#REF!</v>
      </c>
      <c r="DA131" s="14" t="e">
        <f ca="1">IF(CV131=270,$CV$19*EXP($CW$19*$CU131)+1-$CV$19,IF(CV131=90,$CV$17*EXP($CW$17*$CU131)+1-$CV$17,$CV$18*EXP($CW$18*$CU131)+1-$CV$18))</f>
        <v>#REF!</v>
      </c>
      <c r="DB131" s="14" t="e">
        <f ca="1">CZ131+1/2*(DA131-CZ131)*(1-COS(2*($CJ131-$CV131)*$CW$8))</f>
        <v>#REF!</v>
      </c>
      <c r="DC131" s="14" t="e">
        <f ca="1">IF(OR(ISNUMBER(S131),ISNUMBER(T131)),CY131+1/2*(DB131-CY131)*(1-COS(2*CI131*$CW$8)),IF(ISNUMBER(A131),1,#N/A))</f>
        <v>#N/A</v>
      </c>
      <c r="DD131" s="14"/>
      <c r="DE131" s="14" t="e">
        <f ca="1">X131/(0.5*G131+Y131)</f>
        <v>#REF!</v>
      </c>
      <c r="DF131" s="14" t="e">
        <f ca="1">INT(MOD(CJ131,360)/90)*90</f>
        <v>#REF!</v>
      </c>
      <c r="DG131" s="14" t="e">
        <f ca="1">IF(DF131=0,$DF$13*EXP($DG$13*$DE131)+1-$DF$13,IF(DF131=180,$DF$11*EXP($DG$11*$DE131)+1-$DF$11,$DF$12*EXP($DG$12*$DE131)+1-$DF$12))</f>
        <v>#REF!</v>
      </c>
      <c r="DH131" s="14" t="e">
        <f ca="1">IF(DF131=270,$DF$13*EXP($DG$13*$DE131)+1-$DF$13,IF(DF131=90,$DF$11*EXP($DG$11*$DE131)+1-$DF$11,$DF$12*EXP($DG$12*$DE131)+1-$DF$12))</f>
        <v>#REF!</v>
      </c>
      <c r="DI131" s="14" t="e">
        <f ca="1">DG131+1/2*(DH131-DG131)*(1-COS(2*($CJ131-$DF131)*$DG$8))</f>
        <v>#REF!</v>
      </c>
      <c r="DJ131" s="14" t="e">
        <f ca="1">MIN(1,IF(DF131=0,$DF$19+(1-$DF$19)/(1+$DE131^2)^$DG$19,IF(DF131=180,$DF$17+(1-$DF$17)/(1+$DE131^2)^$DG$17,$DF$18+(1-$DF$18)/(1+$DE131^2)^$DG$18)))</f>
        <v>#REF!</v>
      </c>
      <c r="DK131" s="14" t="e">
        <f ca="1">IF(DF131=270,$DF$19+(1-$DF$19)/(1+$DE131^2)^$DG$19,IF(DF131=90,$DF$17+(1-$DF$17)/(1+$DE131^2)^$DG$17,$DF$18+(1-$DF$18)/(1+$DE131^2)^$DG$18))</f>
        <v>#REF!</v>
      </c>
      <c r="DL131" s="14" t="e">
        <f ca="1">DJ131+1/2*(DK131-DJ131)*(1-COS(2*($CJ131-$DF131)*$DG$8))</f>
        <v>#REF!</v>
      </c>
      <c r="DM131" s="14" t="e">
        <f ca="1">IF(OR(ISNUMBER(X131),ISNUMBER(Y131)),DI131+1/2*(DL131-DI131)*(1-COS(2*$CI131*$DG$8)),IF(ISNUMBER(A131),1,#N/A))</f>
        <v>#N/A</v>
      </c>
    </row>
    <row r="132" spans="1:117" s="1" customFormat="1">
      <c r="A132" s="33" t="e">
        <f ca="1">INDIRECT("Shading!"&amp;$DZ$24&amp;$EA$24+ROW(A132)-23)</f>
        <v>#REF!</v>
      </c>
      <c r="B132" s="34" t="e">
        <f ca="1">INDIRECT("Shading!"&amp;$DZ$25&amp;$EA$25+ROW(B132)-23)</f>
        <v>#REF!</v>
      </c>
      <c r="C132" s="33" t="e">
        <f ca="1">INDIRECT("Shading!"&amp;$DZ$26&amp;$EA$26+ROW(C132)-23)</f>
        <v>#REF!</v>
      </c>
      <c r="D132" s="33" t="e">
        <f ca="1">INDIRECT("Shading!"&amp;$DZ$27&amp;$EA$27+ROW(D132)-23)</f>
        <v>#REF!</v>
      </c>
      <c r="E132" s="32" t="e">
        <f ca="1">INDIRECT("Shading!"&amp;$DZ$28&amp;$EA$28+ROW(E132)-23)</f>
        <v>#REF!</v>
      </c>
      <c r="F132" s="31" t="e">
        <f ca="1">INDIRECT("Shading!"&amp;$DZ$29&amp;$EA$29+ROW(F132)-23)</f>
        <v>#REF!</v>
      </c>
      <c r="G132" s="31" t="e">
        <f ca="1">INDIRECT("Shading!"&amp;$DZ$30&amp;$EA$30+ROW(G132)-23)</f>
        <v>#REF!</v>
      </c>
      <c r="H132" s="30" t="e">
        <f ca="1">INDIRECT("Shading!"&amp;$DZ$31&amp;$EA$31+ROW(H132)-23)</f>
        <v>#REF!</v>
      </c>
      <c r="I132" s="23"/>
      <c r="J132" s="23"/>
      <c r="K132" s="24"/>
      <c r="L132" s="19"/>
      <c r="M132" s="19"/>
      <c r="N132" s="25">
        <f ca="1">IF(AND(ISNUMBER(I132),ISNUMBER(J132),ISNUMBER(K132),ISNUMBER(L132),ISNUMBER(INDIRECT("Shading!"&amp;$DZ$33&amp;$EA$33+ROW(N132)-23))),INDIRECT("Shading!"&amp;$DZ$33&amp;$EA$33+ROW(N132)-23),1)</f>
        <v>1</v>
      </c>
      <c r="O132" s="25">
        <f ca="1">IF(AND(ISNUMBER(I132),ISNUMBER(J132),ISNUMBER(K132),ISNUMBER(L132),ISNUMBER(INDIRECT("Shading!"&amp;$DZ$34&amp;$EA$34+ROW(N132)-23))),INDIRECT("Shading!"&amp;$DZ$34&amp;$EA$34+ROW(O132)-23),1)</f>
        <v>1</v>
      </c>
      <c r="P132" s="18">
        <f ca="1">IF(AND(ISNUMBER(I132),ISNUMBER(J132),ISNUMBER(K132),ISNUMBER(L132),ISNUMBER(N132)),1-(N132-BJ132)*(K132/IF(OR(E132="East",E132="West"),45,90)*(1-L132)/N132),1)</f>
        <v>1</v>
      </c>
      <c r="Q132" s="17">
        <f ca="1">IF(AND(ISNUMBER(I132),ISNUMBER(J132),ISNUMBER(K132),ISNUMBER(M132),ISNUMBER(O132)),1-(O132-CS132)*(K132/IF(OR(E132="East",E132="West"),45,90)*(1-M132)/O132),1)</f>
        <v>1</v>
      </c>
      <c r="R132" s="32" t="str">
        <f ca="1">IF(OR(P132&gt;1,Q132&gt;1),"Horizon shading ","")</f>
        <v/>
      </c>
      <c r="S132" s="29"/>
      <c r="T132" s="28"/>
      <c r="U132" s="39">
        <f>IF(AND(ISNUMBER(S132),ISNUMBER(T132)),1-0.5*(1-BT132),1)</f>
        <v>1</v>
      </c>
      <c r="V132" s="38">
        <f>IF(AND(ISNUMBER(S132),ISNUMBER(T132)),1-0.5*(1-DC132),1)</f>
        <v>1</v>
      </c>
      <c r="W132" s="215" t="str">
        <f>IF(OR(U132&gt;1,V132&gt;1),"Reveal shading ","")</f>
        <v/>
      </c>
      <c r="X132" s="23"/>
      <c r="Y132" s="23"/>
      <c r="Z132" s="19"/>
      <c r="AA132" s="19"/>
      <c r="AB132" s="25">
        <f ca="1">IF(AND(ISNUMBER(X132),ISNUMBER(Y132),ISNUMBER(Z132),ISNUMBER(INDIRECT("Shading!"&amp;$DZ$35&amp;$EA$35+ROW(N132)-23))),INDIRECT("Shading!"&amp;$DZ$35&amp;$EA$35+ROW(N132)-23),1)</f>
        <v>1</v>
      </c>
      <c r="AC132" s="25">
        <f ca="1">IF(AND(ISNUMBER(X132),ISNUMBER(Y132),ISNUMBER(AA132),ISNUMBER(INDIRECT("Shading!"&amp;$DZ$36&amp;$EA$36+ROW(N132)-23))),INDIRECT("Shading!"&amp;$DZ$36&amp;$EA$36+ROW(O132)-23),1)</f>
        <v>1</v>
      </c>
      <c r="AD132" s="18">
        <f ca="1">IF(AND(ISNUMBER(X132),ISNUMBER(Y132),ISNUMBER(Z132),ISNUMBER(AB132)),1-(AB132-CD132)/AB132*(1-Z132),1)</f>
        <v>1</v>
      </c>
      <c r="AE132" s="17">
        <f ca="1">IF(AND(ISNUMBER(X132),ISNUMBER(Y132),ISNUMBER(AA132),ISNUMBER(AC132)),1-(AC132-DM132)/AC132*(1-AA132),1)</f>
        <v>1</v>
      </c>
      <c r="AF132" s="215" t="str">
        <f ca="1">IF(OR(AD132&gt;1,AE132&gt;1),"Overhang shading ","")</f>
        <v/>
      </c>
      <c r="AG132" s="24"/>
      <c r="AH132" s="24"/>
      <c r="AI132" s="23"/>
      <c r="AJ132" s="37">
        <f>IF(AND(ISNUMBER($AI$19),ISNUMBER(AG132)),$F132*$AI$19/1000*$AG132,0)</f>
        <v>0</v>
      </c>
      <c r="AK132" s="36">
        <f>IF(AND(ISNUMBER($AI$19),ISNUMBER(AH132)),IF(ISNUMBER($AI132),$AI132,$G132)*$AI$19/1000*$AH132,0)</f>
        <v>0</v>
      </c>
      <c r="AL132" s="35">
        <f>IF(OR(AJ132&gt;0,AK132&gt;0),1-(AJ132+AK132)/H132*$AI$18,1)</f>
        <v>1</v>
      </c>
      <c r="AM132" s="215" t="str">
        <f>IF(AL132&gt;1,"Glazing bars/juliet balcony shading ","")</f>
        <v/>
      </c>
      <c r="AN132" s="19"/>
      <c r="AO132" s="19"/>
      <c r="AP132" s="18" t="str">
        <f ca="1">IF(OR(P132*U132*AD132*AL132*IF(ISNUMBER(AN132),AN132,1)&gt;=1,P132*U132*AD132*AL132*IF(ISNUMBER(AN132),AN132,1)=0),"",P132*U132*AD132*AL132*IF(ISNUMBER(AN132),AN132,1))</f>
        <v/>
      </c>
      <c r="AQ132" s="17" t="str">
        <f ca="1">IF(OR(Q132*V132*AE132*AL132*IF(ISNUMBER(AO132),AO132,1)&gt;=1,Q132*V132*AE132*AL132*IF(ISNUMBER(AO132),AO132,1)=0),"",Q132*V132*AE132*AL132*IF(ISNUMBER(AO132),AO132,1))</f>
        <v/>
      </c>
      <c r="AR132" s="16" t="str">
        <f ca="1">'Additional Shading 424'!$AP132</f>
        <v/>
      </c>
      <c r="AS132" s="16" t="str">
        <f ca="1">'Additional Shading 424'!$AQ132</f>
        <v/>
      </c>
      <c r="AZ132" s="15" t="e">
        <f ca="1">D132</f>
        <v>#REF!</v>
      </c>
      <c r="BA132" s="15" t="e">
        <f ca="1">C132</f>
        <v>#REF!</v>
      </c>
      <c r="BB132" s="14">
        <f>IF(AND(I132=0,J132=0),1,I132/J132)</f>
        <v>1</v>
      </c>
      <c r="BC132" s="14" t="e">
        <f ca="1">INT(MOD(BA132,360)/90)*90</f>
        <v>#REF!</v>
      </c>
      <c r="BD132" s="14" t="e">
        <f ca="1">IF(BC132=0,$BC$13+(1-$BC$13)/(1+$BB132^2)^$BD$13,IF(BC132=180,$BC$11+(1-$BC$11)/(1+$BB132^2)^$BD$11,$BC$12+(1-$BC$12)/(1+$BB132^2)^$BD$12))</f>
        <v>#REF!</v>
      </c>
      <c r="BE132" s="14" t="e">
        <f ca="1">IF(BC132=270,$BC$13+(1-$BC$13)/(1+$BB132^2)^$BD$13,IF(BC132=90,$BC$11+(1-$BC$11)/(1+$BB132^2)^$BD$11,$BC$12+(1-$BC$12)/(1+$BB132^2)^$BD$12))</f>
        <v>#REF!</v>
      </c>
      <c r="BF132" s="14" t="e">
        <f ca="1">BD132+1/2*(BE132-BD132)*(1-COS(2*($BA132-$BC132)*$BD$8))</f>
        <v>#REF!</v>
      </c>
      <c r="BG132" s="14" t="e">
        <f ca="1">IF(BC132=0,$BC$19*EXP($BD$19*$BB132)+1-$BC$19,IF(BC132=180,$BC$17+(1-$BC$17)/(1+$BB132^2)^$BD$17,$BC$18*EXP($BD$18*$BB132)+1-$BC$18))</f>
        <v>#REF!</v>
      </c>
      <c r="BH132" s="14" t="e">
        <f ca="1">IF(BC132=270,$BC$19*EXP($BD$19*$BB132)+1-$BC$19,IF(BC132=90,$BC$17+(1-$BC$17)/(1+$BB132^2)^$BD$17,$BC$18*EXP($BD$18*$BB132)+1-$BC$18))</f>
        <v>#REF!</v>
      </c>
      <c r="BI132" s="14" t="e">
        <f ca="1">BG132+1/2*(BH132-BG132)*(1-COS(2*($BA132-$BC132)*$BD$8))</f>
        <v>#REF!</v>
      </c>
      <c r="BJ132" s="14" t="e">
        <f ca="1">IF(OR(ISNUMBER(I132),ISNUMBER(J132)),MAX(BF132+1/2*(BI132-BF132)*(1-COS(2*$AZ132*$BD$8)),IF(SIN(RADIANS(D132))&lt;&gt;0,1-$I132/$G132/ABS(SIN(RADIANS(D132))),0)),IF(ISNUMBER(A132),1,#N/A))</f>
        <v>#N/A</v>
      </c>
      <c r="BK132" s="14"/>
      <c r="BL132" s="14" t="e">
        <f ca="1">S132/(0.5*F132+T132)</f>
        <v>#REF!</v>
      </c>
      <c r="BM132" s="14" t="e">
        <f ca="1">INT(MOD(BA132,360)/90)*90</f>
        <v>#REF!</v>
      </c>
      <c r="BN132" s="14" t="e">
        <f ca="1">IF(BM132=0,$BM$13*EXP($BN$13*$BL132)+1-$BM$13,IF(BM132=180,$BM$11*EXP($BN$11*$BL132)+1-$BM$11,$BM$12*EXP($BN$12*$BL132)+1-$BM$12))</f>
        <v>#REF!</v>
      </c>
      <c r="BO132" s="14" t="e">
        <f ca="1">IF(BM132=270,$BM$13*EXP($BN$13*$BL132)+1-$BM$13,IF(BM132=90,$BM$11*EXP($BN$11*$BL132)+1-$BM$11,$BM$12*EXP($BN$12*$BL132)+1-$BM$12))</f>
        <v>#REF!</v>
      </c>
      <c r="BP132" s="14" t="e">
        <f ca="1">BN132+1/2*(BO132-BN132)*(1-COS(2*($C132-$BM132)*$BN$8))</f>
        <v>#REF!</v>
      </c>
      <c r="BQ132" s="14" t="e">
        <f ca="1">IF(BM132=0,$BM$19*EXP($BN$19*$BL132)+1-$BM$19,IF(BM132=180,$BM$17*EXP($BN$17*$BL132)+1-$BM$17,$BM$18*EXP($BN$18*$BL132)+1-$BM$18))</f>
        <v>#REF!</v>
      </c>
      <c r="BR132" s="14" t="e">
        <f ca="1">IF(BM132=270,$BM$19*EXP($BN$19*$BL132)+1-$BM$19,IF(BM132=90,$BM$17*EXP($BN$17*$BL132)+1-$BM$17,$BM$18*EXP($BN$18*$BL132)+1-$BM$18))</f>
        <v>#REF!</v>
      </c>
      <c r="BS132" s="14" t="e">
        <f ca="1">BQ132+1/2*(BR132-BQ132)*(1-COS(2*($C132-$BM132)*$BN$8))</f>
        <v>#REF!</v>
      </c>
      <c r="BT132" s="14" t="e">
        <f ca="1">BP132+1/2*(BS132-BP132)*(1-COS(2*$AZ132*$BN$8))</f>
        <v>#REF!</v>
      </c>
      <c r="BU132" s="14"/>
      <c r="BV132" s="14" t="e">
        <f ca="1">X132/(0.5*G132+Y132)</f>
        <v>#REF!</v>
      </c>
      <c r="BW132" s="14" t="e">
        <f ca="1">INT(MOD(BA132,360)/90)*90</f>
        <v>#REF!</v>
      </c>
      <c r="BX132" s="14" t="e">
        <f ca="1">IF(BW132=0,$BW$13*EXP($BX$13*$BV132)+1-$BW$13,IF(BW132=180,$BW$11*EXP($BX$11*$BV132)+1-$BW$11,$BW$12*EXP($BX$12*$BV132)+1-$BW$12))</f>
        <v>#REF!</v>
      </c>
      <c r="BY132" s="14" t="e">
        <f ca="1">IF(BW132=270,$BW$13*EXP($BX$13*$BV132)+1-$BW$13,IF(BW132=90,$BW$11*EXP($BX$11*$BV132)+1-$BW$11,$BW$12*EXP($BX$12*$BV132)+1-$BW$12))</f>
        <v>#REF!</v>
      </c>
      <c r="BZ132" s="14" t="e">
        <f ca="1">BX132+1/2*(BY132-BX132)*(1-COS(2*($BA132-$BW132)*$BX$8))</f>
        <v>#REF!</v>
      </c>
      <c r="CA132" s="14" t="e">
        <f ca="1">MIN(1,IF(BW132=0,$BW$19*EXP($BX$19*$BV132)+1-$BW$19,IF(BW132=180,$BW$17*EXP($BX$17*$BV132)+1-$BW$17,$BW$18*EXP($BX$18*$BV132)+1-$BW$18)))</f>
        <v>#REF!</v>
      </c>
      <c r="CB132" s="14" t="e">
        <f ca="1">IF(BW132=270,$BW$19*EXP($BX$19*$BV132)+1-$BW$19,IF(BW132=90,$BW$17*EXP($BX$17*$BV132)+1-$BW$17,$BW$18*EXP($BX$18*$BV132)+1-$BW$18))</f>
        <v>#REF!</v>
      </c>
      <c r="CC132" s="14" t="e">
        <f ca="1">CA132+1/2*(CB132-CA132)*(1-COS(2*($BA132-$BW132)*$BX$8))</f>
        <v>#REF!</v>
      </c>
      <c r="CD132" s="14" t="e">
        <f ca="1">BZ132+1/2*(CC132-BZ132)*(1-COS(2*$AZ132*$BX$8))</f>
        <v>#REF!</v>
      </c>
      <c r="CI132" s="15" t="e">
        <f ca="1">D132</f>
        <v>#REF!</v>
      </c>
      <c r="CJ132" s="15" t="e">
        <f ca="1">C132</f>
        <v>#REF!</v>
      </c>
      <c r="CK132" s="14">
        <f>IF(AND(I132=0,J132=0),1,I132/J132)</f>
        <v>1</v>
      </c>
      <c r="CL132" s="14" t="e">
        <f ca="1">INT(MOD(CJ132,360)/90)*90</f>
        <v>#REF!</v>
      </c>
      <c r="CM132" s="14" t="e">
        <f ca="1">IF(CL132=0,$CL$13*EXP($CM$13*$CK132)+1-$CL$13,IF(CL132=180,$CL$11*EXP($CM$11*$CK132)+1-$CL$11,$CL$12*EXP($CM$12*$CK132)+1-$CL$12))</f>
        <v>#REF!</v>
      </c>
      <c r="CN132" s="14" t="e">
        <f ca="1">IF(CL132=270,$CL$13*EXP($CM$13*$CK132)+1-$CL$13,IF(CL132=90,$CL$11*EXP($CM$11*$CK132)+1-$CL$11,$CL$12*EXP($CM$12*$CK132)+1-$CL$12))</f>
        <v>#REF!</v>
      </c>
      <c r="CO132" s="14" t="e">
        <f ca="1">CM132+1/2*(CN132-CM132)*(1-COS(2*($CJ132-$CL132)*$CM$8))</f>
        <v>#REF!</v>
      </c>
      <c r="CP132" s="14" t="e">
        <f ca="1">IF(CL132=0,$CL$19*EXP($CM$19*$CK132)+1-$CL$19,IF(CL132=180,$CL$17*EXP($CM$17*$CK132)+1-$CL$17,$CL$18*EXP($CM$18*$CK132)+1-$CL$18))</f>
        <v>#REF!</v>
      </c>
      <c r="CQ132" s="14" t="e">
        <f ca="1">IF(CL132=270,$CL$19*EXP($CM$19*$CK132)+1-$CL$19,IF(CL132=90,$CL$17*EXP($CM$17*$CK132)+1-$CL$17,$CL$18*EXP($CM$18*$CK132)+1-$CL$18))</f>
        <v>#REF!</v>
      </c>
      <c r="CR132" s="14" t="e">
        <f ca="1">CP132+1/2*(CQ132-CP132)*(1-COS(2*($CJ132-$CL132)*$CM$8))</f>
        <v>#REF!</v>
      </c>
      <c r="CS132" s="14" t="e">
        <f ca="1">IF(OR(ISNUMBER(I132),ISNUMBER(J132)),MAX(CO132+1/2*(CR132-CO132)*(1-COS(2*$CI132*$CM$8)),IF(SIN(RADIANS(D132))&lt;&gt;0,1-$I132/$G132/ABS(SIN(RADIANS(D132))),0)),IF(ISNUMBER(A132),1,#N/A))</f>
        <v>#N/A</v>
      </c>
      <c r="CT132" s="14"/>
      <c r="CU132" s="14" t="e">
        <f ca="1">S132/(0.5*F132+T132)</f>
        <v>#REF!</v>
      </c>
      <c r="CV132" s="14" t="e">
        <f ca="1">INT(MOD(BA132,360)/90)*90</f>
        <v>#REF!</v>
      </c>
      <c r="CW132" s="14" t="e">
        <f ca="1">IF(CV132=0,$CV$13*EXP($CW$13*$CU132)+1-$CV$13,IF(CV132=180,$CV$11*EXP($CW$11*$CU132)+1-$CV$11,$CV$12*EXP($CW$12*$CU132)+1-$CV$12))</f>
        <v>#REF!</v>
      </c>
      <c r="CX132" s="14" t="e">
        <f ca="1">IF(CV132=270,$CV$13*EXP($CW$13*$CU132)+1-$CV$13,IF(CV132=90,$CV$11*EXP($CW$11*$CU132)+1-$CV$11,$CV$12*EXP($CW$12*$CU132)+1-$CV$12))</f>
        <v>#REF!</v>
      </c>
      <c r="CY132" s="14" t="e">
        <f ca="1">CW132+1/2*(CX132-CW132)*(1-COS(2*($CJ132-$CV132)*$CW$8))</f>
        <v>#REF!</v>
      </c>
      <c r="CZ132" s="14" t="e">
        <f ca="1">IF(CV132=0,$CV$19*EXP($CW$19*$CU132)+1-$CV$19,IF(CV132=180,$CV$17*EXP($CW$17*$CU132)+1-$CV$17,$CV$18*EXP($CW$18*$CU132)+1-$CV$18))</f>
        <v>#REF!</v>
      </c>
      <c r="DA132" s="14" t="e">
        <f ca="1">IF(CV132=270,$CV$19*EXP($CW$19*$CU132)+1-$CV$19,IF(CV132=90,$CV$17*EXP($CW$17*$CU132)+1-$CV$17,$CV$18*EXP($CW$18*$CU132)+1-$CV$18))</f>
        <v>#REF!</v>
      </c>
      <c r="DB132" s="14" t="e">
        <f ca="1">CZ132+1/2*(DA132-CZ132)*(1-COS(2*($CJ132-$CV132)*$CW$8))</f>
        <v>#REF!</v>
      </c>
      <c r="DC132" s="14" t="e">
        <f ca="1">IF(OR(ISNUMBER(S132),ISNUMBER(T132)),CY132+1/2*(DB132-CY132)*(1-COS(2*CI132*$CW$8)),IF(ISNUMBER(A132),1,#N/A))</f>
        <v>#N/A</v>
      </c>
      <c r="DD132" s="14"/>
      <c r="DE132" s="14" t="e">
        <f ca="1">X132/(0.5*G132+Y132)</f>
        <v>#REF!</v>
      </c>
      <c r="DF132" s="14" t="e">
        <f ca="1">INT(MOD(CJ132,360)/90)*90</f>
        <v>#REF!</v>
      </c>
      <c r="DG132" s="14" t="e">
        <f ca="1">IF(DF132=0,$DF$13*EXP($DG$13*$DE132)+1-$DF$13,IF(DF132=180,$DF$11*EXP($DG$11*$DE132)+1-$DF$11,$DF$12*EXP($DG$12*$DE132)+1-$DF$12))</f>
        <v>#REF!</v>
      </c>
      <c r="DH132" s="14" t="e">
        <f ca="1">IF(DF132=270,$DF$13*EXP($DG$13*$DE132)+1-$DF$13,IF(DF132=90,$DF$11*EXP($DG$11*$DE132)+1-$DF$11,$DF$12*EXP($DG$12*$DE132)+1-$DF$12))</f>
        <v>#REF!</v>
      </c>
      <c r="DI132" s="14" t="e">
        <f ca="1">DG132+1/2*(DH132-DG132)*(1-COS(2*($CJ132-$DF132)*$DG$8))</f>
        <v>#REF!</v>
      </c>
      <c r="DJ132" s="14" t="e">
        <f ca="1">MIN(1,IF(DF132=0,$DF$19+(1-$DF$19)/(1+$DE132^2)^$DG$19,IF(DF132=180,$DF$17+(1-$DF$17)/(1+$DE132^2)^$DG$17,$DF$18+(1-$DF$18)/(1+$DE132^2)^$DG$18)))</f>
        <v>#REF!</v>
      </c>
      <c r="DK132" s="14" t="e">
        <f ca="1">IF(DF132=270,$DF$19+(1-$DF$19)/(1+$DE132^2)^$DG$19,IF(DF132=90,$DF$17+(1-$DF$17)/(1+$DE132^2)^$DG$17,$DF$18+(1-$DF$18)/(1+$DE132^2)^$DG$18))</f>
        <v>#REF!</v>
      </c>
      <c r="DL132" s="14" t="e">
        <f ca="1">DJ132+1/2*(DK132-DJ132)*(1-COS(2*($CJ132-$DF132)*$DG$8))</f>
        <v>#REF!</v>
      </c>
      <c r="DM132" s="14" t="e">
        <f ca="1">IF(OR(ISNUMBER(X132),ISNUMBER(Y132)),DI132+1/2*(DL132-DI132)*(1-COS(2*$CI132*$DG$8)),IF(ISNUMBER(A132),1,#N/A))</f>
        <v>#N/A</v>
      </c>
    </row>
    <row r="133" spans="1:117" s="1" customFormat="1">
      <c r="A133" s="33" t="e">
        <f ca="1">INDIRECT("Shading!"&amp;$DZ$24&amp;$EA$24+ROW(A133)-23)</f>
        <v>#REF!</v>
      </c>
      <c r="B133" s="34" t="e">
        <f ca="1">INDIRECT("Shading!"&amp;$DZ$25&amp;$EA$25+ROW(B133)-23)</f>
        <v>#REF!</v>
      </c>
      <c r="C133" s="33" t="e">
        <f ca="1">INDIRECT("Shading!"&amp;$DZ$26&amp;$EA$26+ROW(C133)-23)</f>
        <v>#REF!</v>
      </c>
      <c r="D133" s="33" t="e">
        <f ca="1">INDIRECT("Shading!"&amp;$DZ$27&amp;$EA$27+ROW(D133)-23)</f>
        <v>#REF!</v>
      </c>
      <c r="E133" s="32" t="e">
        <f ca="1">INDIRECT("Shading!"&amp;$DZ$28&amp;$EA$28+ROW(E133)-23)</f>
        <v>#REF!</v>
      </c>
      <c r="F133" s="31" t="e">
        <f ca="1">INDIRECT("Shading!"&amp;$DZ$29&amp;$EA$29+ROW(F133)-23)</f>
        <v>#REF!</v>
      </c>
      <c r="G133" s="31" t="e">
        <f ca="1">INDIRECT("Shading!"&amp;$DZ$30&amp;$EA$30+ROW(G133)-23)</f>
        <v>#REF!</v>
      </c>
      <c r="H133" s="30" t="e">
        <f ca="1">INDIRECT("Shading!"&amp;$DZ$31&amp;$EA$31+ROW(H133)-23)</f>
        <v>#REF!</v>
      </c>
      <c r="I133" s="23"/>
      <c r="J133" s="23"/>
      <c r="K133" s="24"/>
      <c r="L133" s="19"/>
      <c r="M133" s="19"/>
      <c r="N133" s="25">
        <f ca="1">IF(AND(ISNUMBER(I133),ISNUMBER(J133),ISNUMBER(K133),ISNUMBER(L133),ISNUMBER(INDIRECT("Shading!"&amp;$DZ$33&amp;$EA$33+ROW(N133)-23))),INDIRECT("Shading!"&amp;$DZ$33&amp;$EA$33+ROW(N133)-23),1)</f>
        <v>1</v>
      </c>
      <c r="O133" s="25">
        <f ca="1">IF(AND(ISNUMBER(I133),ISNUMBER(J133),ISNUMBER(K133),ISNUMBER(L133),ISNUMBER(INDIRECT("Shading!"&amp;$DZ$34&amp;$EA$34+ROW(N133)-23))),INDIRECT("Shading!"&amp;$DZ$34&amp;$EA$34+ROW(O133)-23),1)</f>
        <v>1</v>
      </c>
      <c r="P133" s="18">
        <f ca="1">IF(AND(ISNUMBER(I133),ISNUMBER(J133),ISNUMBER(K133),ISNUMBER(L133),ISNUMBER(N133)),1-(N133-BJ133)*(K133/IF(OR(E133="East",E133="West"),45,90)*(1-L133)/N133),1)</f>
        <v>1</v>
      </c>
      <c r="Q133" s="17">
        <f ca="1">IF(AND(ISNUMBER(I133),ISNUMBER(J133),ISNUMBER(K133),ISNUMBER(M133),ISNUMBER(O133)),1-(O133-CS133)*(K133/IF(OR(E133="East",E133="West"),45,90)*(1-M133)/O133),1)</f>
        <v>1</v>
      </c>
      <c r="R133" s="32" t="str">
        <f ca="1">IF(OR(P133&gt;1,Q133&gt;1),"Horizon shading ","")</f>
        <v/>
      </c>
      <c r="S133" s="29"/>
      <c r="T133" s="28"/>
      <c r="U133" s="39">
        <f>IF(AND(ISNUMBER(S133),ISNUMBER(T133)),1-0.5*(1-BT133),1)</f>
        <v>1</v>
      </c>
      <c r="V133" s="38">
        <f>IF(AND(ISNUMBER(S133),ISNUMBER(T133)),1-0.5*(1-DC133),1)</f>
        <v>1</v>
      </c>
      <c r="W133" s="215" t="str">
        <f>IF(OR(U133&gt;1,V133&gt;1),"Reveal shading ","")</f>
        <v/>
      </c>
      <c r="X133" s="23"/>
      <c r="Y133" s="23"/>
      <c r="Z133" s="19"/>
      <c r="AA133" s="19"/>
      <c r="AB133" s="25">
        <f ca="1">IF(AND(ISNUMBER(X133),ISNUMBER(Y133),ISNUMBER(Z133),ISNUMBER(INDIRECT("Shading!"&amp;$DZ$35&amp;$EA$35+ROW(N133)-23))),INDIRECT("Shading!"&amp;$DZ$35&amp;$EA$35+ROW(N133)-23),1)</f>
        <v>1</v>
      </c>
      <c r="AC133" s="25">
        <f ca="1">IF(AND(ISNUMBER(X133),ISNUMBER(Y133),ISNUMBER(AA133),ISNUMBER(INDIRECT("Shading!"&amp;$DZ$36&amp;$EA$36+ROW(N133)-23))),INDIRECT("Shading!"&amp;$DZ$36&amp;$EA$36+ROW(O133)-23),1)</f>
        <v>1</v>
      </c>
      <c r="AD133" s="18">
        <f ca="1">IF(AND(ISNUMBER(X133),ISNUMBER(Y133),ISNUMBER(Z133),ISNUMBER(AB133)),1-(AB133-CD133)/AB133*(1-Z133),1)</f>
        <v>1</v>
      </c>
      <c r="AE133" s="17">
        <f ca="1">IF(AND(ISNUMBER(X133),ISNUMBER(Y133),ISNUMBER(AA133),ISNUMBER(AC133)),1-(AC133-DM133)/AC133*(1-AA133),1)</f>
        <v>1</v>
      </c>
      <c r="AF133" s="215" t="str">
        <f ca="1">IF(OR(AD133&gt;1,AE133&gt;1),"Overhang shading ","")</f>
        <v/>
      </c>
      <c r="AG133" s="24"/>
      <c r="AH133" s="24"/>
      <c r="AI133" s="23"/>
      <c r="AJ133" s="37">
        <f>IF(AND(ISNUMBER($AI$19),ISNUMBER(AG133)),$F133*$AI$19/1000*$AG133,0)</f>
        <v>0</v>
      </c>
      <c r="AK133" s="36">
        <f>IF(AND(ISNUMBER($AI$19),ISNUMBER(AH133)),IF(ISNUMBER($AI133),$AI133,$G133)*$AI$19/1000*$AH133,0)</f>
        <v>0</v>
      </c>
      <c r="AL133" s="35">
        <f>IF(OR(AJ133&gt;0,AK133&gt;0),1-(AJ133+AK133)/H133*$AI$18,1)</f>
        <v>1</v>
      </c>
      <c r="AM133" s="215" t="str">
        <f>IF(AL133&gt;1,"Glazing bars/juliet balcony shading ","")</f>
        <v/>
      </c>
      <c r="AN133" s="19"/>
      <c r="AO133" s="19"/>
      <c r="AP133" s="18" t="str">
        <f ca="1">IF(OR(P133*U133*AD133*AL133*IF(ISNUMBER(AN133),AN133,1)&gt;=1,P133*U133*AD133*AL133*IF(ISNUMBER(AN133),AN133,1)=0),"",P133*U133*AD133*AL133*IF(ISNUMBER(AN133),AN133,1))</f>
        <v/>
      </c>
      <c r="AQ133" s="17" t="str">
        <f ca="1">IF(OR(Q133*V133*AE133*AL133*IF(ISNUMBER(AO133),AO133,1)&gt;=1,Q133*V133*AE133*AL133*IF(ISNUMBER(AO133),AO133,1)=0),"",Q133*V133*AE133*AL133*IF(ISNUMBER(AO133),AO133,1))</f>
        <v/>
      </c>
      <c r="AR133" s="16" t="str">
        <f ca="1">'Additional Shading 424'!$AP133</f>
        <v/>
      </c>
      <c r="AS133" s="16" t="str">
        <f ca="1">'Additional Shading 424'!$AQ133</f>
        <v/>
      </c>
      <c r="AZ133" s="15" t="e">
        <f ca="1">D133</f>
        <v>#REF!</v>
      </c>
      <c r="BA133" s="15" t="e">
        <f ca="1">C133</f>
        <v>#REF!</v>
      </c>
      <c r="BB133" s="14">
        <f>IF(AND(I133=0,J133=0),1,I133/J133)</f>
        <v>1</v>
      </c>
      <c r="BC133" s="14" t="e">
        <f ca="1">INT(MOD(BA133,360)/90)*90</f>
        <v>#REF!</v>
      </c>
      <c r="BD133" s="14" t="e">
        <f ca="1">IF(BC133=0,$BC$13+(1-$BC$13)/(1+$BB133^2)^$BD$13,IF(BC133=180,$BC$11+(1-$BC$11)/(1+$BB133^2)^$BD$11,$BC$12+(1-$BC$12)/(1+$BB133^2)^$BD$12))</f>
        <v>#REF!</v>
      </c>
      <c r="BE133" s="14" t="e">
        <f ca="1">IF(BC133=270,$BC$13+(1-$BC$13)/(1+$BB133^2)^$BD$13,IF(BC133=90,$BC$11+(1-$BC$11)/(1+$BB133^2)^$BD$11,$BC$12+(1-$BC$12)/(1+$BB133^2)^$BD$12))</f>
        <v>#REF!</v>
      </c>
      <c r="BF133" s="14" t="e">
        <f ca="1">BD133+1/2*(BE133-BD133)*(1-COS(2*($BA133-$BC133)*$BD$8))</f>
        <v>#REF!</v>
      </c>
      <c r="BG133" s="14" t="e">
        <f ca="1">IF(BC133=0,$BC$19*EXP($BD$19*$BB133)+1-$BC$19,IF(BC133=180,$BC$17+(1-$BC$17)/(1+$BB133^2)^$BD$17,$BC$18*EXP($BD$18*$BB133)+1-$BC$18))</f>
        <v>#REF!</v>
      </c>
      <c r="BH133" s="14" t="e">
        <f ca="1">IF(BC133=270,$BC$19*EXP($BD$19*$BB133)+1-$BC$19,IF(BC133=90,$BC$17+(1-$BC$17)/(1+$BB133^2)^$BD$17,$BC$18*EXP($BD$18*$BB133)+1-$BC$18))</f>
        <v>#REF!</v>
      </c>
      <c r="BI133" s="14" t="e">
        <f ca="1">BG133+1/2*(BH133-BG133)*(1-COS(2*($BA133-$BC133)*$BD$8))</f>
        <v>#REF!</v>
      </c>
      <c r="BJ133" s="14" t="e">
        <f ca="1">IF(OR(ISNUMBER(I133),ISNUMBER(J133)),MAX(BF133+1/2*(BI133-BF133)*(1-COS(2*$AZ133*$BD$8)),IF(SIN(RADIANS(D133))&lt;&gt;0,1-$I133/$G133/ABS(SIN(RADIANS(D133))),0)),IF(ISNUMBER(A133),1,#N/A))</f>
        <v>#N/A</v>
      </c>
      <c r="BK133" s="14"/>
      <c r="BL133" s="14" t="e">
        <f ca="1">S133/(0.5*F133+T133)</f>
        <v>#REF!</v>
      </c>
      <c r="BM133" s="14" t="e">
        <f ca="1">INT(MOD(BA133,360)/90)*90</f>
        <v>#REF!</v>
      </c>
      <c r="BN133" s="14" t="e">
        <f ca="1">IF(BM133=0,$BM$13*EXP($BN$13*$BL133)+1-$BM$13,IF(BM133=180,$BM$11*EXP($BN$11*$BL133)+1-$BM$11,$BM$12*EXP($BN$12*$BL133)+1-$BM$12))</f>
        <v>#REF!</v>
      </c>
      <c r="BO133" s="14" t="e">
        <f ca="1">IF(BM133=270,$BM$13*EXP($BN$13*$BL133)+1-$BM$13,IF(BM133=90,$BM$11*EXP($BN$11*$BL133)+1-$BM$11,$BM$12*EXP($BN$12*$BL133)+1-$BM$12))</f>
        <v>#REF!</v>
      </c>
      <c r="BP133" s="14" t="e">
        <f ca="1">BN133+1/2*(BO133-BN133)*(1-COS(2*($C133-$BM133)*$BN$8))</f>
        <v>#REF!</v>
      </c>
      <c r="BQ133" s="14" t="e">
        <f ca="1">IF(BM133=0,$BM$19*EXP($BN$19*$BL133)+1-$BM$19,IF(BM133=180,$BM$17*EXP($BN$17*$BL133)+1-$BM$17,$BM$18*EXP($BN$18*$BL133)+1-$BM$18))</f>
        <v>#REF!</v>
      </c>
      <c r="BR133" s="14" t="e">
        <f ca="1">IF(BM133=270,$BM$19*EXP($BN$19*$BL133)+1-$BM$19,IF(BM133=90,$BM$17*EXP($BN$17*$BL133)+1-$BM$17,$BM$18*EXP($BN$18*$BL133)+1-$BM$18))</f>
        <v>#REF!</v>
      </c>
      <c r="BS133" s="14" t="e">
        <f ca="1">BQ133+1/2*(BR133-BQ133)*(1-COS(2*($C133-$BM133)*$BN$8))</f>
        <v>#REF!</v>
      </c>
      <c r="BT133" s="14" t="e">
        <f ca="1">BP133+1/2*(BS133-BP133)*(1-COS(2*$AZ133*$BN$8))</f>
        <v>#REF!</v>
      </c>
      <c r="BU133" s="14"/>
      <c r="BV133" s="14" t="e">
        <f ca="1">X133/(0.5*G133+Y133)</f>
        <v>#REF!</v>
      </c>
      <c r="BW133" s="14" t="e">
        <f ca="1">INT(MOD(BA133,360)/90)*90</f>
        <v>#REF!</v>
      </c>
      <c r="BX133" s="14" t="e">
        <f ca="1">IF(BW133=0,$BW$13*EXP($BX$13*$BV133)+1-$BW$13,IF(BW133=180,$BW$11*EXP($BX$11*$BV133)+1-$BW$11,$BW$12*EXP($BX$12*$BV133)+1-$BW$12))</f>
        <v>#REF!</v>
      </c>
      <c r="BY133" s="14" t="e">
        <f ca="1">IF(BW133=270,$BW$13*EXP($BX$13*$BV133)+1-$BW$13,IF(BW133=90,$BW$11*EXP($BX$11*$BV133)+1-$BW$11,$BW$12*EXP($BX$12*$BV133)+1-$BW$12))</f>
        <v>#REF!</v>
      </c>
      <c r="BZ133" s="14" t="e">
        <f ca="1">BX133+1/2*(BY133-BX133)*(1-COS(2*($BA133-$BW133)*$BX$8))</f>
        <v>#REF!</v>
      </c>
      <c r="CA133" s="14" t="e">
        <f ca="1">MIN(1,IF(BW133=0,$BW$19*EXP($BX$19*$BV133)+1-$BW$19,IF(BW133=180,$BW$17*EXP($BX$17*$BV133)+1-$BW$17,$BW$18*EXP($BX$18*$BV133)+1-$BW$18)))</f>
        <v>#REF!</v>
      </c>
      <c r="CB133" s="14" t="e">
        <f ca="1">IF(BW133=270,$BW$19*EXP($BX$19*$BV133)+1-$BW$19,IF(BW133=90,$BW$17*EXP($BX$17*$BV133)+1-$BW$17,$BW$18*EXP($BX$18*$BV133)+1-$BW$18))</f>
        <v>#REF!</v>
      </c>
      <c r="CC133" s="14" t="e">
        <f ca="1">CA133+1/2*(CB133-CA133)*(1-COS(2*($BA133-$BW133)*$BX$8))</f>
        <v>#REF!</v>
      </c>
      <c r="CD133" s="14" t="e">
        <f ca="1">BZ133+1/2*(CC133-BZ133)*(1-COS(2*$AZ133*$BX$8))</f>
        <v>#REF!</v>
      </c>
      <c r="CI133" s="15" t="e">
        <f ca="1">D133</f>
        <v>#REF!</v>
      </c>
      <c r="CJ133" s="15" t="e">
        <f ca="1">C133</f>
        <v>#REF!</v>
      </c>
      <c r="CK133" s="14">
        <f>IF(AND(I133=0,J133=0),1,I133/J133)</f>
        <v>1</v>
      </c>
      <c r="CL133" s="14" t="e">
        <f ca="1">INT(MOD(CJ133,360)/90)*90</f>
        <v>#REF!</v>
      </c>
      <c r="CM133" s="14" t="e">
        <f ca="1">IF(CL133=0,$CL$13*EXP($CM$13*$CK133)+1-$CL$13,IF(CL133=180,$CL$11*EXP($CM$11*$CK133)+1-$CL$11,$CL$12*EXP($CM$12*$CK133)+1-$CL$12))</f>
        <v>#REF!</v>
      </c>
      <c r="CN133" s="14" t="e">
        <f ca="1">IF(CL133=270,$CL$13*EXP($CM$13*$CK133)+1-$CL$13,IF(CL133=90,$CL$11*EXP($CM$11*$CK133)+1-$CL$11,$CL$12*EXP($CM$12*$CK133)+1-$CL$12))</f>
        <v>#REF!</v>
      </c>
      <c r="CO133" s="14" t="e">
        <f ca="1">CM133+1/2*(CN133-CM133)*(1-COS(2*($CJ133-$CL133)*$CM$8))</f>
        <v>#REF!</v>
      </c>
      <c r="CP133" s="14" t="e">
        <f ca="1">IF(CL133=0,$CL$19*EXP($CM$19*$CK133)+1-$CL$19,IF(CL133=180,$CL$17*EXP($CM$17*$CK133)+1-$CL$17,$CL$18*EXP($CM$18*$CK133)+1-$CL$18))</f>
        <v>#REF!</v>
      </c>
      <c r="CQ133" s="14" t="e">
        <f ca="1">IF(CL133=270,$CL$19*EXP($CM$19*$CK133)+1-$CL$19,IF(CL133=90,$CL$17*EXP($CM$17*$CK133)+1-$CL$17,$CL$18*EXP($CM$18*$CK133)+1-$CL$18))</f>
        <v>#REF!</v>
      </c>
      <c r="CR133" s="14" t="e">
        <f ca="1">CP133+1/2*(CQ133-CP133)*(1-COS(2*($CJ133-$CL133)*$CM$8))</f>
        <v>#REF!</v>
      </c>
      <c r="CS133" s="14" t="e">
        <f ca="1">IF(OR(ISNUMBER(I133),ISNUMBER(J133)),MAX(CO133+1/2*(CR133-CO133)*(1-COS(2*$CI133*$CM$8)),IF(SIN(RADIANS(D133))&lt;&gt;0,1-$I133/$G133/ABS(SIN(RADIANS(D133))),0)),IF(ISNUMBER(A133),1,#N/A))</f>
        <v>#N/A</v>
      </c>
      <c r="CT133" s="14"/>
      <c r="CU133" s="14" t="e">
        <f ca="1">S133/(0.5*F133+T133)</f>
        <v>#REF!</v>
      </c>
      <c r="CV133" s="14" t="e">
        <f ca="1">INT(MOD(BA133,360)/90)*90</f>
        <v>#REF!</v>
      </c>
      <c r="CW133" s="14" t="e">
        <f ca="1">IF(CV133=0,$CV$13*EXP($CW$13*$CU133)+1-$CV$13,IF(CV133=180,$CV$11*EXP($CW$11*$CU133)+1-$CV$11,$CV$12*EXP($CW$12*$CU133)+1-$CV$12))</f>
        <v>#REF!</v>
      </c>
      <c r="CX133" s="14" t="e">
        <f ca="1">IF(CV133=270,$CV$13*EXP($CW$13*$CU133)+1-$CV$13,IF(CV133=90,$CV$11*EXP($CW$11*$CU133)+1-$CV$11,$CV$12*EXP($CW$12*$CU133)+1-$CV$12))</f>
        <v>#REF!</v>
      </c>
      <c r="CY133" s="14" t="e">
        <f ca="1">CW133+1/2*(CX133-CW133)*(1-COS(2*($CJ133-$CV133)*$CW$8))</f>
        <v>#REF!</v>
      </c>
      <c r="CZ133" s="14" t="e">
        <f ca="1">IF(CV133=0,$CV$19*EXP($CW$19*$CU133)+1-$CV$19,IF(CV133=180,$CV$17*EXP($CW$17*$CU133)+1-$CV$17,$CV$18*EXP($CW$18*$CU133)+1-$CV$18))</f>
        <v>#REF!</v>
      </c>
      <c r="DA133" s="14" t="e">
        <f ca="1">IF(CV133=270,$CV$19*EXP($CW$19*$CU133)+1-$CV$19,IF(CV133=90,$CV$17*EXP($CW$17*$CU133)+1-$CV$17,$CV$18*EXP($CW$18*$CU133)+1-$CV$18))</f>
        <v>#REF!</v>
      </c>
      <c r="DB133" s="14" t="e">
        <f ca="1">CZ133+1/2*(DA133-CZ133)*(1-COS(2*($CJ133-$CV133)*$CW$8))</f>
        <v>#REF!</v>
      </c>
      <c r="DC133" s="14" t="e">
        <f ca="1">IF(OR(ISNUMBER(S133),ISNUMBER(T133)),CY133+1/2*(DB133-CY133)*(1-COS(2*CI133*$CW$8)),IF(ISNUMBER(A133),1,#N/A))</f>
        <v>#N/A</v>
      </c>
      <c r="DD133" s="14"/>
      <c r="DE133" s="14" t="e">
        <f ca="1">X133/(0.5*G133+Y133)</f>
        <v>#REF!</v>
      </c>
      <c r="DF133" s="14" t="e">
        <f ca="1">INT(MOD(CJ133,360)/90)*90</f>
        <v>#REF!</v>
      </c>
      <c r="DG133" s="14" t="e">
        <f ca="1">IF(DF133=0,$DF$13*EXP($DG$13*$DE133)+1-$DF$13,IF(DF133=180,$DF$11*EXP($DG$11*$DE133)+1-$DF$11,$DF$12*EXP($DG$12*$DE133)+1-$DF$12))</f>
        <v>#REF!</v>
      </c>
      <c r="DH133" s="14" t="e">
        <f ca="1">IF(DF133=270,$DF$13*EXP($DG$13*$DE133)+1-$DF$13,IF(DF133=90,$DF$11*EXP($DG$11*$DE133)+1-$DF$11,$DF$12*EXP($DG$12*$DE133)+1-$DF$12))</f>
        <v>#REF!</v>
      </c>
      <c r="DI133" s="14" t="e">
        <f ca="1">DG133+1/2*(DH133-DG133)*(1-COS(2*($CJ133-$DF133)*$DG$8))</f>
        <v>#REF!</v>
      </c>
      <c r="DJ133" s="14" t="e">
        <f ca="1">MIN(1,IF(DF133=0,$DF$19+(1-$DF$19)/(1+$DE133^2)^$DG$19,IF(DF133=180,$DF$17+(1-$DF$17)/(1+$DE133^2)^$DG$17,$DF$18+(1-$DF$18)/(1+$DE133^2)^$DG$18)))</f>
        <v>#REF!</v>
      </c>
      <c r="DK133" s="14" t="e">
        <f ca="1">IF(DF133=270,$DF$19+(1-$DF$19)/(1+$DE133^2)^$DG$19,IF(DF133=90,$DF$17+(1-$DF$17)/(1+$DE133^2)^$DG$17,$DF$18+(1-$DF$18)/(1+$DE133^2)^$DG$18))</f>
        <v>#REF!</v>
      </c>
      <c r="DL133" s="14" t="e">
        <f ca="1">DJ133+1/2*(DK133-DJ133)*(1-COS(2*($CJ133-$DF133)*$DG$8))</f>
        <v>#REF!</v>
      </c>
      <c r="DM133" s="14" t="e">
        <f ca="1">IF(OR(ISNUMBER(X133),ISNUMBER(Y133)),DI133+1/2*(DL133-DI133)*(1-COS(2*$CI133*$DG$8)),IF(ISNUMBER(A133),1,#N/A))</f>
        <v>#N/A</v>
      </c>
    </row>
    <row r="134" spans="1:117" s="1" customFormat="1">
      <c r="A134" s="33" t="e">
        <f ca="1">INDIRECT("Shading!"&amp;$DZ$24&amp;$EA$24+ROW(A134)-23)</f>
        <v>#REF!</v>
      </c>
      <c r="B134" s="34" t="e">
        <f ca="1">INDIRECT("Shading!"&amp;$DZ$25&amp;$EA$25+ROW(B134)-23)</f>
        <v>#REF!</v>
      </c>
      <c r="C134" s="33" t="e">
        <f ca="1">INDIRECT("Shading!"&amp;$DZ$26&amp;$EA$26+ROW(C134)-23)</f>
        <v>#REF!</v>
      </c>
      <c r="D134" s="33" t="e">
        <f ca="1">INDIRECT("Shading!"&amp;$DZ$27&amp;$EA$27+ROW(D134)-23)</f>
        <v>#REF!</v>
      </c>
      <c r="E134" s="32" t="e">
        <f ca="1">INDIRECT("Shading!"&amp;$DZ$28&amp;$EA$28+ROW(E134)-23)</f>
        <v>#REF!</v>
      </c>
      <c r="F134" s="31" t="e">
        <f ca="1">INDIRECT("Shading!"&amp;$DZ$29&amp;$EA$29+ROW(F134)-23)</f>
        <v>#REF!</v>
      </c>
      <c r="G134" s="31" t="e">
        <f ca="1">INDIRECT("Shading!"&amp;$DZ$30&amp;$EA$30+ROW(G134)-23)</f>
        <v>#REF!</v>
      </c>
      <c r="H134" s="30" t="e">
        <f ca="1">INDIRECT("Shading!"&amp;$DZ$31&amp;$EA$31+ROW(H134)-23)</f>
        <v>#REF!</v>
      </c>
      <c r="I134" s="23"/>
      <c r="J134" s="23"/>
      <c r="K134" s="24"/>
      <c r="L134" s="19"/>
      <c r="M134" s="19"/>
      <c r="N134" s="25">
        <f ca="1">IF(AND(ISNUMBER(I134),ISNUMBER(J134),ISNUMBER(K134),ISNUMBER(L134),ISNUMBER(INDIRECT("Shading!"&amp;$DZ$33&amp;$EA$33+ROW(N134)-23))),INDIRECT("Shading!"&amp;$DZ$33&amp;$EA$33+ROW(N134)-23),1)</f>
        <v>1</v>
      </c>
      <c r="O134" s="25">
        <f ca="1">IF(AND(ISNUMBER(I134),ISNUMBER(J134),ISNUMBER(K134),ISNUMBER(L134),ISNUMBER(INDIRECT("Shading!"&amp;$DZ$34&amp;$EA$34+ROW(N134)-23))),INDIRECT("Shading!"&amp;$DZ$34&amp;$EA$34+ROW(O134)-23),1)</f>
        <v>1</v>
      </c>
      <c r="P134" s="18">
        <f ca="1">IF(AND(ISNUMBER(I134),ISNUMBER(J134),ISNUMBER(K134),ISNUMBER(L134),ISNUMBER(N134)),1-(N134-BJ134)*(K134/IF(OR(E134="East",E134="West"),45,90)*(1-L134)/N134),1)</f>
        <v>1</v>
      </c>
      <c r="Q134" s="17">
        <f ca="1">IF(AND(ISNUMBER(I134),ISNUMBER(J134),ISNUMBER(K134),ISNUMBER(M134),ISNUMBER(O134)),1-(O134-CS134)*(K134/IF(OR(E134="East",E134="West"),45,90)*(1-M134)/O134),1)</f>
        <v>1</v>
      </c>
      <c r="R134" s="32" t="str">
        <f ca="1">IF(OR(P134&gt;1,Q134&gt;1),"Horizon shading ","")</f>
        <v/>
      </c>
      <c r="S134" s="29"/>
      <c r="T134" s="28"/>
      <c r="U134" s="39">
        <f>IF(AND(ISNUMBER(S134),ISNUMBER(T134)),1-0.5*(1-BT134),1)</f>
        <v>1</v>
      </c>
      <c r="V134" s="38">
        <f>IF(AND(ISNUMBER(S134),ISNUMBER(T134)),1-0.5*(1-DC134),1)</f>
        <v>1</v>
      </c>
      <c r="W134" s="215" t="str">
        <f>IF(OR(U134&gt;1,V134&gt;1),"Reveal shading ","")</f>
        <v/>
      </c>
      <c r="X134" s="23"/>
      <c r="Y134" s="23"/>
      <c r="Z134" s="19"/>
      <c r="AA134" s="19"/>
      <c r="AB134" s="25">
        <f ca="1">IF(AND(ISNUMBER(X134),ISNUMBER(Y134),ISNUMBER(Z134),ISNUMBER(INDIRECT("Shading!"&amp;$DZ$35&amp;$EA$35+ROW(N134)-23))),INDIRECT("Shading!"&amp;$DZ$35&amp;$EA$35+ROW(N134)-23),1)</f>
        <v>1</v>
      </c>
      <c r="AC134" s="25">
        <f ca="1">IF(AND(ISNUMBER(X134),ISNUMBER(Y134),ISNUMBER(AA134),ISNUMBER(INDIRECT("Shading!"&amp;$DZ$36&amp;$EA$36+ROW(N134)-23))),INDIRECT("Shading!"&amp;$DZ$36&amp;$EA$36+ROW(O134)-23),1)</f>
        <v>1</v>
      </c>
      <c r="AD134" s="18">
        <f ca="1">IF(AND(ISNUMBER(X134),ISNUMBER(Y134),ISNUMBER(Z134),ISNUMBER(AB134)),1-(AB134-CD134)/AB134*(1-Z134),1)</f>
        <v>1</v>
      </c>
      <c r="AE134" s="17">
        <f ca="1">IF(AND(ISNUMBER(X134),ISNUMBER(Y134),ISNUMBER(AA134),ISNUMBER(AC134)),1-(AC134-DM134)/AC134*(1-AA134),1)</f>
        <v>1</v>
      </c>
      <c r="AF134" s="215" t="str">
        <f ca="1">IF(OR(AD134&gt;1,AE134&gt;1),"Overhang shading ","")</f>
        <v/>
      </c>
      <c r="AG134" s="24"/>
      <c r="AH134" s="24"/>
      <c r="AI134" s="23"/>
      <c r="AJ134" s="37">
        <f>IF(AND(ISNUMBER($AI$19),ISNUMBER(AG134)),$F134*$AI$19/1000*$AG134,0)</f>
        <v>0</v>
      </c>
      <c r="AK134" s="36">
        <f>IF(AND(ISNUMBER($AI$19),ISNUMBER(AH134)),IF(ISNUMBER($AI134),$AI134,$G134)*$AI$19/1000*$AH134,0)</f>
        <v>0</v>
      </c>
      <c r="AL134" s="35">
        <f>IF(OR(AJ134&gt;0,AK134&gt;0),1-(AJ134+AK134)/H134*$AI$18,1)</f>
        <v>1</v>
      </c>
      <c r="AM134" s="215" t="str">
        <f>IF(AL134&gt;1,"Glazing bars/juliet balcony shading ","")</f>
        <v/>
      </c>
      <c r="AN134" s="19"/>
      <c r="AO134" s="19"/>
      <c r="AP134" s="18" t="str">
        <f ca="1">IF(OR(P134*U134*AD134*AL134*IF(ISNUMBER(AN134),AN134,1)&gt;=1,P134*U134*AD134*AL134*IF(ISNUMBER(AN134),AN134,1)=0),"",P134*U134*AD134*AL134*IF(ISNUMBER(AN134),AN134,1))</f>
        <v/>
      </c>
      <c r="AQ134" s="17" t="str">
        <f ca="1">IF(OR(Q134*V134*AE134*AL134*IF(ISNUMBER(AO134),AO134,1)&gt;=1,Q134*V134*AE134*AL134*IF(ISNUMBER(AO134),AO134,1)=0),"",Q134*V134*AE134*AL134*IF(ISNUMBER(AO134),AO134,1))</f>
        <v/>
      </c>
      <c r="AR134" s="16" t="str">
        <f ca="1">'Additional Shading 424'!$AP134</f>
        <v/>
      </c>
      <c r="AS134" s="16" t="str">
        <f ca="1">'Additional Shading 424'!$AQ134</f>
        <v/>
      </c>
      <c r="AZ134" s="15" t="e">
        <f ca="1">D134</f>
        <v>#REF!</v>
      </c>
      <c r="BA134" s="15" t="e">
        <f ca="1">C134</f>
        <v>#REF!</v>
      </c>
      <c r="BB134" s="14">
        <f>IF(AND(I134=0,J134=0),1,I134/J134)</f>
        <v>1</v>
      </c>
      <c r="BC134" s="14" t="e">
        <f ca="1">INT(MOD(BA134,360)/90)*90</f>
        <v>#REF!</v>
      </c>
      <c r="BD134" s="14" t="e">
        <f ca="1">IF(BC134=0,$BC$13+(1-$BC$13)/(1+$BB134^2)^$BD$13,IF(BC134=180,$BC$11+(1-$BC$11)/(1+$BB134^2)^$BD$11,$BC$12+(1-$BC$12)/(1+$BB134^2)^$BD$12))</f>
        <v>#REF!</v>
      </c>
      <c r="BE134" s="14" t="e">
        <f ca="1">IF(BC134=270,$BC$13+(1-$BC$13)/(1+$BB134^2)^$BD$13,IF(BC134=90,$BC$11+(1-$BC$11)/(1+$BB134^2)^$BD$11,$BC$12+(1-$BC$12)/(1+$BB134^2)^$BD$12))</f>
        <v>#REF!</v>
      </c>
      <c r="BF134" s="14" t="e">
        <f ca="1">BD134+1/2*(BE134-BD134)*(1-COS(2*($BA134-$BC134)*$BD$8))</f>
        <v>#REF!</v>
      </c>
      <c r="BG134" s="14" t="e">
        <f ca="1">IF(BC134=0,$BC$19*EXP($BD$19*$BB134)+1-$BC$19,IF(BC134=180,$BC$17+(1-$BC$17)/(1+$BB134^2)^$BD$17,$BC$18*EXP($BD$18*$BB134)+1-$BC$18))</f>
        <v>#REF!</v>
      </c>
      <c r="BH134" s="14" t="e">
        <f ca="1">IF(BC134=270,$BC$19*EXP($BD$19*$BB134)+1-$BC$19,IF(BC134=90,$BC$17+(1-$BC$17)/(1+$BB134^2)^$BD$17,$BC$18*EXP($BD$18*$BB134)+1-$BC$18))</f>
        <v>#REF!</v>
      </c>
      <c r="BI134" s="14" t="e">
        <f ca="1">BG134+1/2*(BH134-BG134)*(1-COS(2*($BA134-$BC134)*$BD$8))</f>
        <v>#REF!</v>
      </c>
      <c r="BJ134" s="14" t="e">
        <f ca="1">IF(OR(ISNUMBER(I134),ISNUMBER(J134)),MAX(BF134+1/2*(BI134-BF134)*(1-COS(2*$AZ134*$BD$8)),IF(SIN(RADIANS(D134))&lt;&gt;0,1-$I134/$G134/ABS(SIN(RADIANS(D134))),0)),IF(ISNUMBER(A134),1,#N/A))</f>
        <v>#N/A</v>
      </c>
      <c r="BK134" s="14"/>
      <c r="BL134" s="14" t="e">
        <f ca="1">S134/(0.5*F134+T134)</f>
        <v>#REF!</v>
      </c>
      <c r="BM134" s="14" t="e">
        <f ca="1">INT(MOD(BA134,360)/90)*90</f>
        <v>#REF!</v>
      </c>
      <c r="BN134" s="14" t="e">
        <f ca="1">IF(BM134=0,$BM$13*EXP($BN$13*$BL134)+1-$BM$13,IF(BM134=180,$BM$11*EXP($BN$11*$BL134)+1-$BM$11,$BM$12*EXP($BN$12*$BL134)+1-$BM$12))</f>
        <v>#REF!</v>
      </c>
      <c r="BO134" s="14" t="e">
        <f ca="1">IF(BM134=270,$BM$13*EXP($BN$13*$BL134)+1-$BM$13,IF(BM134=90,$BM$11*EXP($BN$11*$BL134)+1-$BM$11,$BM$12*EXP($BN$12*$BL134)+1-$BM$12))</f>
        <v>#REF!</v>
      </c>
      <c r="BP134" s="14" t="e">
        <f ca="1">BN134+1/2*(BO134-BN134)*(1-COS(2*($C134-$BM134)*$BN$8))</f>
        <v>#REF!</v>
      </c>
      <c r="BQ134" s="14" t="e">
        <f ca="1">IF(BM134=0,$BM$19*EXP($BN$19*$BL134)+1-$BM$19,IF(BM134=180,$BM$17*EXP($BN$17*$BL134)+1-$BM$17,$BM$18*EXP($BN$18*$BL134)+1-$BM$18))</f>
        <v>#REF!</v>
      </c>
      <c r="BR134" s="14" t="e">
        <f ca="1">IF(BM134=270,$BM$19*EXP($BN$19*$BL134)+1-$BM$19,IF(BM134=90,$BM$17*EXP($BN$17*$BL134)+1-$BM$17,$BM$18*EXP($BN$18*$BL134)+1-$BM$18))</f>
        <v>#REF!</v>
      </c>
      <c r="BS134" s="14" t="e">
        <f ca="1">BQ134+1/2*(BR134-BQ134)*(1-COS(2*($C134-$BM134)*$BN$8))</f>
        <v>#REF!</v>
      </c>
      <c r="BT134" s="14" t="e">
        <f ca="1">BP134+1/2*(BS134-BP134)*(1-COS(2*$AZ134*$BN$8))</f>
        <v>#REF!</v>
      </c>
      <c r="BU134" s="14"/>
      <c r="BV134" s="14" t="e">
        <f ca="1">X134/(0.5*G134+Y134)</f>
        <v>#REF!</v>
      </c>
      <c r="BW134" s="14" t="e">
        <f ca="1">INT(MOD(BA134,360)/90)*90</f>
        <v>#REF!</v>
      </c>
      <c r="BX134" s="14" t="e">
        <f ca="1">IF(BW134=0,$BW$13*EXP($BX$13*$BV134)+1-$BW$13,IF(BW134=180,$BW$11*EXP($BX$11*$BV134)+1-$BW$11,$BW$12*EXP($BX$12*$BV134)+1-$BW$12))</f>
        <v>#REF!</v>
      </c>
      <c r="BY134" s="14" t="e">
        <f ca="1">IF(BW134=270,$BW$13*EXP($BX$13*$BV134)+1-$BW$13,IF(BW134=90,$BW$11*EXP($BX$11*$BV134)+1-$BW$11,$BW$12*EXP($BX$12*$BV134)+1-$BW$12))</f>
        <v>#REF!</v>
      </c>
      <c r="BZ134" s="14" t="e">
        <f ca="1">BX134+1/2*(BY134-BX134)*(1-COS(2*($BA134-$BW134)*$BX$8))</f>
        <v>#REF!</v>
      </c>
      <c r="CA134" s="14" t="e">
        <f ca="1">MIN(1,IF(BW134=0,$BW$19*EXP($BX$19*$BV134)+1-$BW$19,IF(BW134=180,$BW$17*EXP($BX$17*$BV134)+1-$BW$17,$BW$18*EXP($BX$18*$BV134)+1-$BW$18)))</f>
        <v>#REF!</v>
      </c>
      <c r="CB134" s="14" t="e">
        <f ca="1">IF(BW134=270,$BW$19*EXP($BX$19*$BV134)+1-$BW$19,IF(BW134=90,$BW$17*EXP($BX$17*$BV134)+1-$BW$17,$BW$18*EXP($BX$18*$BV134)+1-$BW$18))</f>
        <v>#REF!</v>
      </c>
      <c r="CC134" s="14" t="e">
        <f ca="1">CA134+1/2*(CB134-CA134)*(1-COS(2*($BA134-$BW134)*$BX$8))</f>
        <v>#REF!</v>
      </c>
      <c r="CD134" s="14" t="e">
        <f ca="1">BZ134+1/2*(CC134-BZ134)*(1-COS(2*$AZ134*$BX$8))</f>
        <v>#REF!</v>
      </c>
      <c r="CI134" s="15" t="e">
        <f ca="1">D134</f>
        <v>#REF!</v>
      </c>
      <c r="CJ134" s="15" t="e">
        <f ca="1">C134</f>
        <v>#REF!</v>
      </c>
      <c r="CK134" s="14">
        <f>IF(AND(I134=0,J134=0),1,I134/J134)</f>
        <v>1</v>
      </c>
      <c r="CL134" s="14" t="e">
        <f ca="1">INT(MOD(CJ134,360)/90)*90</f>
        <v>#REF!</v>
      </c>
      <c r="CM134" s="14" t="e">
        <f ca="1">IF(CL134=0,$CL$13*EXP($CM$13*$CK134)+1-$CL$13,IF(CL134=180,$CL$11*EXP($CM$11*$CK134)+1-$CL$11,$CL$12*EXP($CM$12*$CK134)+1-$CL$12))</f>
        <v>#REF!</v>
      </c>
      <c r="CN134" s="14" t="e">
        <f ca="1">IF(CL134=270,$CL$13*EXP($CM$13*$CK134)+1-$CL$13,IF(CL134=90,$CL$11*EXP($CM$11*$CK134)+1-$CL$11,$CL$12*EXP($CM$12*$CK134)+1-$CL$12))</f>
        <v>#REF!</v>
      </c>
      <c r="CO134" s="14" t="e">
        <f ca="1">CM134+1/2*(CN134-CM134)*(1-COS(2*($CJ134-$CL134)*$CM$8))</f>
        <v>#REF!</v>
      </c>
      <c r="CP134" s="14" t="e">
        <f ca="1">IF(CL134=0,$CL$19*EXP($CM$19*$CK134)+1-$CL$19,IF(CL134=180,$CL$17*EXP($CM$17*$CK134)+1-$CL$17,$CL$18*EXP($CM$18*$CK134)+1-$CL$18))</f>
        <v>#REF!</v>
      </c>
      <c r="CQ134" s="14" t="e">
        <f ca="1">IF(CL134=270,$CL$19*EXP($CM$19*$CK134)+1-$CL$19,IF(CL134=90,$CL$17*EXP($CM$17*$CK134)+1-$CL$17,$CL$18*EXP($CM$18*$CK134)+1-$CL$18))</f>
        <v>#REF!</v>
      </c>
      <c r="CR134" s="14" t="e">
        <f ca="1">CP134+1/2*(CQ134-CP134)*(1-COS(2*($CJ134-$CL134)*$CM$8))</f>
        <v>#REF!</v>
      </c>
      <c r="CS134" s="14" t="e">
        <f ca="1">IF(OR(ISNUMBER(I134),ISNUMBER(J134)),MAX(CO134+1/2*(CR134-CO134)*(1-COS(2*$CI134*$CM$8)),IF(SIN(RADIANS(D134))&lt;&gt;0,1-$I134/$G134/ABS(SIN(RADIANS(D134))),0)),IF(ISNUMBER(A134),1,#N/A))</f>
        <v>#N/A</v>
      </c>
      <c r="CT134" s="14"/>
      <c r="CU134" s="14" t="e">
        <f ca="1">S134/(0.5*F134+T134)</f>
        <v>#REF!</v>
      </c>
      <c r="CV134" s="14" t="e">
        <f ca="1">INT(MOD(BA134,360)/90)*90</f>
        <v>#REF!</v>
      </c>
      <c r="CW134" s="14" t="e">
        <f ca="1">IF(CV134=0,$CV$13*EXP($CW$13*$CU134)+1-$CV$13,IF(CV134=180,$CV$11*EXP($CW$11*$CU134)+1-$CV$11,$CV$12*EXP($CW$12*$CU134)+1-$CV$12))</f>
        <v>#REF!</v>
      </c>
      <c r="CX134" s="14" t="e">
        <f ca="1">IF(CV134=270,$CV$13*EXP($CW$13*$CU134)+1-$CV$13,IF(CV134=90,$CV$11*EXP($CW$11*$CU134)+1-$CV$11,$CV$12*EXP($CW$12*$CU134)+1-$CV$12))</f>
        <v>#REF!</v>
      </c>
      <c r="CY134" s="14" t="e">
        <f ca="1">CW134+1/2*(CX134-CW134)*(1-COS(2*($CJ134-$CV134)*$CW$8))</f>
        <v>#REF!</v>
      </c>
      <c r="CZ134" s="14" t="e">
        <f ca="1">IF(CV134=0,$CV$19*EXP($CW$19*$CU134)+1-$CV$19,IF(CV134=180,$CV$17*EXP($CW$17*$CU134)+1-$CV$17,$CV$18*EXP($CW$18*$CU134)+1-$CV$18))</f>
        <v>#REF!</v>
      </c>
      <c r="DA134" s="14" t="e">
        <f ca="1">IF(CV134=270,$CV$19*EXP($CW$19*$CU134)+1-$CV$19,IF(CV134=90,$CV$17*EXP($CW$17*$CU134)+1-$CV$17,$CV$18*EXP($CW$18*$CU134)+1-$CV$18))</f>
        <v>#REF!</v>
      </c>
      <c r="DB134" s="14" t="e">
        <f ca="1">CZ134+1/2*(DA134-CZ134)*(1-COS(2*($CJ134-$CV134)*$CW$8))</f>
        <v>#REF!</v>
      </c>
      <c r="DC134" s="14" t="e">
        <f ca="1">IF(OR(ISNUMBER(S134),ISNUMBER(T134)),CY134+1/2*(DB134-CY134)*(1-COS(2*CI134*$CW$8)),IF(ISNUMBER(A134),1,#N/A))</f>
        <v>#N/A</v>
      </c>
      <c r="DD134" s="14"/>
      <c r="DE134" s="14" t="e">
        <f ca="1">X134/(0.5*G134+Y134)</f>
        <v>#REF!</v>
      </c>
      <c r="DF134" s="14" t="e">
        <f ca="1">INT(MOD(CJ134,360)/90)*90</f>
        <v>#REF!</v>
      </c>
      <c r="DG134" s="14" t="e">
        <f ca="1">IF(DF134=0,$DF$13*EXP($DG$13*$DE134)+1-$DF$13,IF(DF134=180,$DF$11*EXP($DG$11*$DE134)+1-$DF$11,$DF$12*EXP($DG$12*$DE134)+1-$DF$12))</f>
        <v>#REF!</v>
      </c>
      <c r="DH134" s="14" t="e">
        <f ca="1">IF(DF134=270,$DF$13*EXP($DG$13*$DE134)+1-$DF$13,IF(DF134=90,$DF$11*EXP($DG$11*$DE134)+1-$DF$11,$DF$12*EXP($DG$12*$DE134)+1-$DF$12))</f>
        <v>#REF!</v>
      </c>
      <c r="DI134" s="14" t="e">
        <f ca="1">DG134+1/2*(DH134-DG134)*(1-COS(2*($CJ134-$DF134)*$DG$8))</f>
        <v>#REF!</v>
      </c>
      <c r="DJ134" s="14" t="e">
        <f ca="1">MIN(1,IF(DF134=0,$DF$19+(1-$DF$19)/(1+$DE134^2)^$DG$19,IF(DF134=180,$DF$17+(1-$DF$17)/(1+$DE134^2)^$DG$17,$DF$18+(1-$DF$18)/(1+$DE134^2)^$DG$18)))</f>
        <v>#REF!</v>
      </c>
      <c r="DK134" s="14" t="e">
        <f ca="1">IF(DF134=270,$DF$19+(1-$DF$19)/(1+$DE134^2)^$DG$19,IF(DF134=90,$DF$17+(1-$DF$17)/(1+$DE134^2)^$DG$17,$DF$18+(1-$DF$18)/(1+$DE134^2)^$DG$18))</f>
        <v>#REF!</v>
      </c>
      <c r="DL134" s="14" t="e">
        <f ca="1">DJ134+1/2*(DK134-DJ134)*(1-COS(2*($CJ134-$DF134)*$DG$8))</f>
        <v>#REF!</v>
      </c>
      <c r="DM134" s="14" t="e">
        <f ca="1">IF(OR(ISNUMBER(X134),ISNUMBER(Y134)),DI134+1/2*(DL134-DI134)*(1-COS(2*$CI134*$DG$8)),IF(ISNUMBER(A134),1,#N/A))</f>
        <v>#N/A</v>
      </c>
    </row>
    <row r="135" spans="1:117" s="1" customFormat="1">
      <c r="A135" s="33" t="e">
        <f ca="1">INDIRECT("Shading!"&amp;$DZ$24&amp;$EA$24+ROW(A135)-23)</f>
        <v>#REF!</v>
      </c>
      <c r="B135" s="34" t="e">
        <f ca="1">INDIRECT("Shading!"&amp;$DZ$25&amp;$EA$25+ROW(B135)-23)</f>
        <v>#REF!</v>
      </c>
      <c r="C135" s="33" t="e">
        <f ca="1">INDIRECT("Shading!"&amp;$DZ$26&amp;$EA$26+ROW(C135)-23)</f>
        <v>#REF!</v>
      </c>
      <c r="D135" s="33" t="e">
        <f ca="1">INDIRECT("Shading!"&amp;$DZ$27&amp;$EA$27+ROW(D135)-23)</f>
        <v>#REF!</v>
      </c>
      <c r="E135" s="32" t="e">
        <f ca="1">INDIRECT("Shading!"&amp;$DZ$28&amp;$EA$28+ROW(E135)-23)</f>
        <v>#REF!</v>
      </c>
      <c r="F135" s="31" t="e">
        <f ca="1">INDIRECT("Shading!"&amp;$DZ$29&amp;$EA$29+ROW(F135)-23)</f>
        <v>#REF!</v>
      </c>
      <c r="G135" s="31" t="e">
        <f ca="1">INDIRECT("Shading!"&amp;$DZ$30&amp;$EA$30+ROW(G135)-23)</f>
        <v>#REF!</v>
      </c>
      <c r="H135" s="30" t="e">
        <f ca="1">INDIRECT("Shading!"&amp;$DZ$31&amp;$EA$31+ROW(H135)-23)</f>
        <v>#REF!</v>
      </c>
      <c r="I135" s="23"/>
      <c r="J135" s="23"/>
      <c r="K135" s="24"/>
      <c r="L135" s="19"/>
      <c r="M135" s="19"/>
      <c r="N135" s="25">
        <f ca="1">IF(AND(ISNUMBER(I135),ISNUMBER(J135),ISNUMBER(K135),ISNUMBER(L135),ISNUMBER(INDIRECT("Shading!"&amp;$DZ$33&amp;$EA$33+ROW(N135)-23))),INDIRECT("Shading!"&amp;$DZ$33&amp;$EA$33+ROW(N135)-23),1)</f>
        <v>1</v>
      </c>
      <c r="O135" s="25">
        <f ca="1">IF(AND(ISNUMBER(I135),ISNUMBER(J135),ISNUMBER(K135),ISNUMBER(L135),ISNUMBER(INDIRECT("Shading!"&amp;$DZ$34&amp;$EA$34+ROW(N135)-23))),INDIRECT("Shading!"&amp;$DZ$34&amp;$EA$34+ROW(O135)-23),1)</f>
        <v>1</v>
      </c>
      <c r="P135" s="18">
        <f ca="1">IF(AND(ISNUMBER(I135),ISNUMBER(J135),ISNUMBER(K135),ISNUMBER(L135),ISNUMBER(N135)),1-(N135-BJ135)*(K135/IF(OR(E135="East",E135="West"),45,90)*(1-L135)/N135),1)</f>
        <v>1</v>
      </c>
      <c r="Q135" s="17">
        <f ca="1">IF(AND(ISNUMBER(I135),ISNUMBER(J135),ISNUMBER(K135),ISNUMBER(M135),ISNUMBER(O135)),1-(O135-CS135)*(K135/IF(OR(E135="East",E135="West"),45,90)*(1-M135)/O135),1)</f>
        <v>1</v>
      </c>
      <c r="R135" s="32" t="str">
        <f ca="1">IF(OR(P135&gt;1,Q135&gt;1),"Horizon shading ","")</f>
        <v/>
      </c>
      <c r="S135" s="29"/>
      <c r="T135" s="28"/>
      <c r="U135" s="39">
        <f>IF(AND(ISNUMBER(S135),ISNUMBER(T135)),1-0.5*(1-BT135),1)</f>
        <v>1</v>
      </c>
      <c r="V135" s="38">
        <f>IF(AND(ISNUMBER(S135),ISNUMBER(T135)),1-0.5*(1-DC135),1)</f>
        <v>1</v>
      </c>
      <c r="W135" s="215" t="str">
        <f>IF(OR(U135&gt;1,V135&gt;1),"Reveal shading ","")</f>
        <v/>
      </c>
      <c r="X135" s="23"/>
      <c r="Y135" s="23"/>
      <c r="Z135" s="19"/>
      <c r="AA135" s="19"/>
      <c r="AB135" s="25">
        <f ca="1">IF(AND(ISNUMBER(X135),ISNUMBER(Y135),ISNUMBER(Z135),ISNUMBER(INDIRECT("Shading!"&amp;$DZ$35&amp;$EA$35+ROW(N135)-23))),INDIRECT("Shading!"&amp;$DZ$35&amp;$EA$35+ROW(N135)-23),1)</f>
        <v>1</v>
      </c>
      <c r="AC135" s="25">
        <f ca="1">IF(AND(ISNUMBER(X135),ISNUMBER(Y135),ISNUMBER(AA135),ISNUMBER(INDIRECT("Shading!"&amp;$DZ$36&amp;$EA$36+ROW(N135)-23))),INDIRECT("Shading!"&amp;$DZ$36&amp;$EA$36+ROW(O135)-23),1)</f>
        <v>1</v>
      </c>
      <c r="AD135" s="18">
        <f ca="1">IF(AND(ISNUMBER(X135),ISNUMBER(Y135),ISNUMBER(Z135),ISNUMBER(AB135)),1-(AB135-CD135)/AB135*(1-Z135),1)</f>
        <v>1</v>
      </c>
      <c r="AE135" s="17">
        <f ca="1">IF(AND(ISNUMBER(X135),ISNUMBER(Y135),ISNUMBER(AA135),ISNUMBER(AC135)),1-(AC135-DM135)/AC135*(1-AA135),1)</f>
        <v>1</v>
      </c>
      <c r="AF135" s="215" t="str">
        <f ca="1">IF(OR(AD135&gt;1,AE135&gt;1),"Overhang shading ","")</f>
        <v/>
      </c>
      <c r="AG135" s="24"/>
      <c r="AH135" s="24"/>
      <c r="AI135" s="23"/>
      <c r="AJ135" s="37">
        <f>IF(AND(ISNUMBER($AI$19),ISNUMBER(AG135)),$F135*$AI$19/1000*$AG135,0)</f>
        <v>0</v>
      </c>
      <c r="AK135" s="36">
        <f>IF(AND(ISNUMBER($AI$19),ISNUMBER(AH135)),IF(ISNUMBER($AI135),$AI135,$G135)*$AI$19/1000*$AH135,0)</f>
        <v>0</v>
      </c>
      <c r="AL135" s="35">
        <f>IF(OR(AJ135&gt;0,AK135&gt;0),1-(AJ135+AK135)/H135*$AI$18,1)</f>
        <v>1</v>
      </c>
      <c r="AM135" s="215" t="str">
        <f>IF(AL135&gt;1,"Glazing bars/juliet balcony shading ","")</f>
        <v/>
      </c>
      <c r="AN135" s="19"/>
      <c r="AO135" s="19"/>
      <c r="AP135" s="18" t="str">
        <f ca="1">IF(OR(P135*U135*AD135*AL135*IF(ISNUMBER(AN135),AN135,1)&gt;=1,P135*U135*AD135*AL135*IF(ISNUMBER(AN135),AN135,1)=0),"",P135*U135*AD135*AL135*IF(ISNUMBER(AN135),AN135,1))</f>
        <v/>
      </c>
      <c r="AQ135" s="17" t="str">
        <f ca="1">IF(OR(Q135*V135*AE135*AL135*IF(ISNUMBER(AO135),AO135,1)&gt;=1,Q135*V135*AE135*AL135*IF(ISNUMBER(AO135),AO135,1)=0),"",Q135*V135*AE135*AL135*IF(ISNUMBER(AO135),AO135,1))</f>
        <v/>
      </c>
      <c r="AR135" s="16" t="str">
        <f ca="1">'Additional Shading 424'!$AP135</f>
        <v/>
      </c>
      <c r="AS135" s="16" t="str">
        <f ca="1">'Additional Shading 424'!$AQ135</f>
        <v/>
      </c>
      <c r="AZ135" s="15" t="e">
        <f ca="1">D135</f>
        <v>#REF!</v>
      </c>
      <c r="BA135" s="15" t="e">
        <f ca="1">C135</f>
        <v>#REF!</v>
      </c>
      <c r="BB135" s="14">
        <f>IF(AND(I135=0,J135=0),1,I135/J135)</f>
        <v>1</v>
      </c>
      <c r="BC135" s="14" t="e">
        <f ca="1">INT(MOD(BA135,360)/90)*90</f>
        <v>#REF!</v>
      </c>
      <c r="BD135" s="14" t="e">
        <f ca="1">IF(BC135=0,$BC$13+(1-$BC$13)/(1+$BB135^2)^$BD$13,IF(BC135=180,$BC$11+(1-$BC$11)/(1+$BB135^2)^$BD$11,$BC$12+(1-$BC$12)/(1+$BB135^2)^$BD$12))</f>
        <v>#REF!</v>
      </c>
      <c r="BE135" s="14" t="e">
        <f ca="1">IF(BC135=270,$BC$13+(1-$BC$13)/(1+$BB135^2)^$BD$13,IF(BC135=90,$BC$11+(1-$BC$11)/(1+$BB135^2)^$BD$11,$BC$12+(1-$BC$12)/(1+$BB135^2)^$BD$12))</f>
        <v>#REF!</v>
      </c>
      <c r="BF135" s="14" t="e">
        <f ca="1">BD135+1/2*(BE135-BD135)*(1-COS(2*($BA135-$BC135)*$BD$8))</f>
        <v>#REF!</v>
      </c>
      <c r="BG135" s="14" t="e">
        <f ca="1">IF(BC135=0,$BC$19*EXP($BD$19*$BB135)+1-$BC$19,IF(BC135=180,$BC$17+(1-$BC$17)/(1+$BB135^2)^$BD$17,$BC$18*EXP($BD$18*$BB135)+1-$BC$18))</f>
        <v>#REF!</v>
      </c>
      <c r="BH135" s="14" t="e">
        <f ca="1">IF(BC135=270,$BC$19*EXP($BD$19*$BB135)+1-$BC$19,IF(BC135=90,$BC$17+(1-$BC$17)/(1+$BB135^2)^$BD$17,$BC$18*EXP($BD$18*$BB135)+1-$BC$18))</f>
        <v>#REF!</v>
      </c>
      <c r="BI135" s="14" t="e">
        <f ca="1">BG135+1/2*(BH135-BG135)*(1-COS(2*($BA135-$BC135)*$BD$8))</f>
        <v>#REF!</v>
      </c>
      <c r="BJ135" s="14" t="e">
        <f ca="1">IF(OR(ISNUMBER(I135),ISNUMBER(J135)),MAX(BF135+1/2*(BI135-BF135)*(1-COS(2*$AZ135*$BD$8)),IF(SIN(RADIANS(D135))&lt;&gt;0,1-$I135/$G135/ABS(SIN(RADIANS(D135))),0)),IF(ISNUMBER(A135),1,#N/A))</f>
        <v>#N/A</v>
      </c>
      <c r="BK135" s="14"/>
      <c r="BL135" s="14" t="e">
        <f ca="1">S135/(0.5*F135+T135)</f>
        <v>#REF!</v>
      </c>
      <c r="BM135" s="14" t="e">
        <f ca="1">INT(MOD(BA135,360)/90)*90</f>
        <v>#REF!</v>
      </c>
      <c r="BN135" s="14" t="e">
        <f ca="1">IF(BM135=0,$BM$13*EXP($BN$13*$BL135)+1-$BM$13,IF(BM135=180,$BM$11*EXP($BN$11*$BL135)+1-$BM$11,$BM$12*EXP($BN$12*$BL135)+1-$BM$12))</f>
        <v>#REF!</v>
      </c>
      <c r="BO135" s="14" t="e">
        <f ca="1">IF(BM135=270,$BM$13*EXP($BN$13*$BL135)+1-$BM$13,IF(BM135=90,$BM$11*EXP($BN$11*$BL135)+1-$BM$11,$BM$12*EXP($BN$12*$BL135)+1-$BM$12))</f>
        <v>#REF!</v>
      </c>
      <c r="BP135" s="14" t="e">
        <f ca="1">BN135+1/2*(BO135-BN135)*(1-COS(2*($C135-$BM135)*$BN$8))</f>
        <v>#REF!</v>
      </c>
      <c r="BQ135" s="14" t="e">
        <f ca="1">IF(BM135=0,$BM$19*EXP($BN$19*$BL135)+1-$BM$19,IF(BM135=180,$BM$17*EXP($BN$17*$BL135)+1-$BM$17,$BM$18*EXP($BN$18*$BL135)+1-$BM$18))</f>
        <v>#REF!</v>
      </c>
      <c r="BR135" s="14" t="e">
        <f ca="1">IF(BM135=270,$BM$19*EXP($BN$19*$BL135)+1-$BM$19,IF(BM135=90,$BM$17*EXP($BN$17*$BL135)+1-$BM$17,$BM$18*EXP($BN$18*$BL135)+1-$BM$18))</f>
        <v>#REF!</v>
      </c>
      <c r="BS135" s="14" t="e">
        <f ca="1">BQ135+1/2*(BR135-BQ135)*(1-COS(2*($C135-$BM135)*$BN$8))</f>
        <v>#REF!</v>
      </c>
      <c r="BT135" s="14" t="e">
        <f ca="1">BP135+1/2*(BS135-BP135)*(1-COS(2*$AZ135*$BN$8))</f>
        <v>#REF!</v>
      </c>
      <c r="BU135" s="14"/>
      <c r="BV135" s="14" t="e">
        <f ca="1">X135/(0.5*G135+Y135)</f>
        <v>#REF!</v>
      </c>
      <c r="BW135" s="14" t="e">
        <f ca="1">INT(MOD(BA135,360)/90)*90</f>
        <v>#REF!</v>
      </c>
      <c r="BX135" s="14" t="e">
        <f ca="1">IF(BW135=0,$BW$13*EXP($BX$13*$BV135)+1-$BW$13,IF(BW135=180,$BW$11*EXP($BX$11*$BV135)+1-$BW$11,$BW$12*EXP($BX$12*$BV135)+1-$BW$12))</f>
        <v>#REF!</v>
      </c>
      <c r="BY135" s="14" t="e">
        <f ca="1">IF(BW135=270,$BW$13*EXP($BX$13*$BV135)+1-$BW$13,IF(BW135=90,$BW$11*EXP($BX$11*$BV135)+1-$BW$11,$BW$12*EXP($BX$12*$BV135)+1-$BW$12))</f>
        <v>#REF!</v>
      </c>
      <c r="BZ135" s="14" t="e">
        <f ca="1">BX135+1/2*(BY135-BX135)*(1-COS(2*($BA135-$BW135)*$BX$8))</f>
        <v>#REF!</v>
      </c>
      <c r="CA135" s="14" t="e">
        <f ca="1">MIN(1,IF(BW135=0,$BW$19*EXP($BX$19*$BV135)+1-$BW$19,IF(BW135=180,$BW$17*EXP($BX$17*$BV135)+1-$BW$17,$BW$18*EXP($BX$18*$BV135)+1-$BW$18)))</f>
        <v>#REF!</v>
      </c>
      <c r="CB135" s="14" t="e">
        <f ca="1">IF(BW135=270,$BW$19*EXP($BX$19*$BV135)+1-$BW$19,IF(BW135=90,$BW$17*EXP($BX$17*$BV135)+1-$BW$17,$BW$18*EXP($BX$18*$BV135)+1-$BW$18))</f>
        <v>#REF!</v>
      </c>
      <c r="CC135" s="14" t="e">
        <f ca="1">CA135+1/2*(CB135-CA135)*(1-COS(2*($BA135-$BW135)*$BX$8))</f>
        <v>#REF!</v>
      </c>
      <c r="CD135" s="14" t="e">
        <f ca="1">BZ135+1/2*(CC135-BZ135)*(1-COS(2*$AZ135*$BX$8))</f>
        <v>#REF!</v>
      </c>
      <c r="CI135" s="15" t="e">
        <f ca="1">D135</f>
        <v>#REF!</v>
      </c>
      <c r="CJ135" s="15" t="e">
        <f ca="1">C135</f>
        <v>#REF!</v>
      </c>
      <c r="CK135" s="14">
        <f>IF(AND(I135=0,J135=0),1,I135/J135)</f>
        <v>1</v>
      </c>
      <c r="CL135" s="14" t="e">
        <f ca="1">INT(MOD(CJ135,360)/90)*90</f>
        <v>#REF!</v>
      </c>
      <c r="CM135" s="14" t="e">
        <f ca="1">IF(CL135=0,$CL$13*EXP($CM$13*$CK135)+1-$CL$13,IF(CL135=180,$CL$11*EXP($CM$11*$CK135)+1-$CL$11,$CL$12*EXP($CM$12*$CK135)+1-$CL$12))</f>
        <v>#REF!</v>
      </c>
      <c r="CN135" s="14" t="e">
        <f ca="1">IF(CL135=270,$CL$13*EXP($CM$13*$CK135)+1-$CL$13,IF(CL135=90,$CL$11*EXP($CM$11*$CK135)+1-$CL$11,$CL$12*EXP($CM$12*$CK135)+1-$CL$12))</f>
        <v>#REF!</v>
      </c>
      <c r="CO135" s="14" t="e">
        <f ca="1">CM135+1/2*(CN135-CM135)*(1-COS(2*($CJ135-$CL135)*$CM$8))</f>
        <v>#REF!</v>
      </c>
      <c r="CP135" s="14" t="e">
        <f ca="1">IF(CL135=0,$CL$19*EXP($CM$19*$CK135)+1-$CL$19,IF(CL135=180,$CL$17*EXP($CM$17*$CK135)+1-$CL$17,$CL$18*EXP($CM$18*$CK135)+1-$CL$18))</f>
        <v>#REF!</v>
      </c>
      <c r="CQ135" s="14" t="e">
        <f ca="1">IF(CL135=270,$CL$19*EXP($CM$19*$CK135)+1-$CL$19,IF(CL135=90,$CL$17*EXP($CM$17*$CK135)+1-$CL$17,$CL$18*EXP($CM$18*$CK135)+1-$CL$18))</f>
        <v>#REF!</v>
      </c>
      <c r="CR135" s="14" t="e">
        <f ca="1">CP135+1/2*(CQ135-CP135)*(1-COS(2*($CJ135-$CL135)*$CM$8))</f>
        <v>#REF!</v>
      </c>
      <c r="CS135" s="14" t="e">
        <f ca="1">IF(OR(ISNUMBER(I135),ISNUMBER(J135)),MAX(CO135+1/2*(CR135-CO135)*(1-COS(2*$CI135*$CM$8)),IF(SIN(RADIANS(D135))&lt;&gt;0,1-$I135/$G135/ABS(SIN(RADIANS(D135))),0)),IF(ISNUMBER(A135),1,#N/A))</f>
        <v>#N/A</v>
      </c>
      <c r="CT135" s="14"/>
      <c r="CU135" s="14" t="e">
        <f ca="1">S135/(0.5*F135+T135)</f>
        <v>#REF!</v>
      </c>
      <c r="CV135" s="14" t="e">
        <f ca="1">INT(MOD(BA135,360)/90)*90</f>
        <v>#REF!</v>
      </c>
      <c r="CW135" s="14" t="e">
        <f ca="1">IF(CV135=0,$CV$13*EXP($CW$13*$CU135)+1-$CV$13,IF(CV135=180,$CV$11*EXP($CW$11*$CU135)+1-$CV$11,$CV$12*EXP($CW$12*$CU135)+1-$CV$12))</f>
        <v>#REF!</v>
      </c>
      <c r="CX135" s="14" t="e">
        <f ca="1">IF(CV135=270,$CV$13*EXP($CW$13*$CU135)+1-$CV$13,IF(CV135=90,$CV$11*EXP($CW$11*$CU135)+1-$CV$11,$CV$12*EXP($CW$12*$CU135)+1-$CV$12))</f>
        <v>#REF!</v>
      </c>
      <c r="CY135" s="14" t="e">
        <f ca="1">CW135+1/2*(CX135-CW135)*(1-COS(2*($CJ135-$CV135)*$CW$8))</f>
        <v>#REF!</v>
      </c>
      <c r="CZ135" s="14" t="e">
        <f ca="1">IF(CV135=0,$CV$19*EXP($CW$19*$CU135)+1-$CV$19,IF(CV135=180,$CV$17*EXP($CW$17*$CU135)+1-$CV$17,$CV$18*EXP($CW$18*$CU135)+1-$CV$18))</f>
        <v>#REF!</v>
      </c>
      <c r="DA135" s="14" t="e">
        <f ca="1">IF(CV135=270,$CV$19*EXP($CW$19*$CU135)+1-$CV$19,IF(CV135=90,$CV$17*EXP($CW$17*$CU135)+1-$CV$17,$CV$18*EXP($CW$18*$CU135)+1-$CV$18))</f>
        <v>#REF!</v>
      </c>
      <c r="DB135" s="14" t="e">
        <f ca="1">CZ135+1/2*(DA135-CZ135)*(1-COS(2*($CJ135-$CV135)*$CW$8))</f>
        <v>#REF!</v>
      </c>
      <c r="DC135" s="14" t="e">
        <f ca="1">IF(OR(ISNUMBER(S135),ISNUMBER(T135)),CY135+1/2*(DB135-CY135)*(1-COS(2*CI135*$CW$8)),IF(ISNUMBER(A135),1,#N/A))</f>
        <v>#N/A</v>
      </c>
      <c r="DD135" s="14"/>
      <c r="DE135" s="14" t="e">
        <f ca="1">X135/(0.5*G135+Y135)</f>
        <v>#REF!</v>
      </c>
      <c r="DF135" s="14" t="e">
        <f ca="1">INT(MOD(CJ135,360)/90)*90</f>
        <v>#REF!</v>
      </c>
      <c r="DG135" s="14" t="e">
        <f ca="1">IF(DF135=0,$DF$13*EXP($DG$13*$DE135)+1-$DF$13,IF(DF135=180,$DF$11*EXP($DG$11*$DE135)+1-$DF$11,$DF$12*EXP($DG$12*$DE135)+1-$DF$12))</f>
        <v>#REF!</v>
      </c>
      <c r="DH135" s="14" t="e">
        <f ca="1">IF(DF135=270,$DF$13*EXP($DG$13*$DE135)+1-$DF$13,IF(DF135=90,$DF$11*EXP($DG$11*$DE135)+1-$DF$11,$DF$12*EXP($DG$12*$DE135)+1-$DF$12))</f>
        <v>#REF!</v>
      </c>
      <c r="DI135" s="14" t="e">
        <f ca="1">DG135+1/2*(DH135-DG135)*(1-COS(2*($CJ135-$DF135)*$DG$8))</f>
        <v>#REF!</v>
      </c>
      <c r="DJ135" s="14" t="e">
        <f ca="1">MIN(1,IF(DF135=0,$DF$19+(1-$DF$19)/(1+$DE135^2)^$DG$19,IF(DF135=180,$DF$17+(1-$DF$17)/(1+$DE135^2)^$DG$17,$DF$18+(1-$DF$18)/(1+$DE135^2)^$DG$18)))</f>
        <v>#REF!</v>
      </c>
      <c r="DK135" s="14" t="e">
        <f ca="1">IF(DF135=270,$DF$19+(1-$DF$19)/(1+$DE135^2)^$DG$19,IF(DF135=90,$DF$17+(1-$DF$17)/(1+$DE135^2)^$DG$17,$DF$18+(1-$DF$18)/(1+$DE135^2)^$DG$18))</f>
        <v>#REF!</v>
      </c>
      <c r="DL135" s="14" t="e">
        <f ca="1">DJ135+1/2*(DK135-DJ135)*(1-COS(2*($CJ135-$DF135)*$DG$8))</f>
        <v>#REF!</v>
      </c>
      <c r="DM135" s="14" t="e">
        <f ca="1">IF(OR(ISNUMBER(X135),ISNUMBER(Y135)),DI135+1/2*(DL135-DI135)*(1-COS(2*$CI135*$DG$8)),IF(ISNUMBER(A135),1,#N/A))</f>
        <v>#N/A</v>
      </c>
    </row>
    <row r="136" spans="1:117" s="1" customFormat="1">
      <c r="A136" s="33" t="e">
        <f ca="1">INDIRECT("Shading!"&amp;$DZ$24&amp;$EA$24+ROW(A136)-23)</f>
        <v>#REF!</v>
      </c>
      <c r="B136" s="34" t="e">
        <f ca="1">INDIRECT("Shading!"&amp;$DZ$25&amp;$EA$25+ROW(B136)-23)</f>
        <v>#REF!</v>
      </c>
      <c r="C136" s="33" t="e">
        <f ca="1">INDIRECT("Shading!"&amp;$DZ$26&amp;$EA$26+ROW(C136)-23)</f>
        <v>#REF!</v>
      </c>
      <c r="D136" s="33" t="e">
        <f ca="1">INDIRECT("Shading!"&amp;$DZ$27&amp;$EA$27+ROW(D136)-23)</f>
        <v>#REF!</v>
      </c>
      <c r="E136" s="32" t="e">
        <f ca="1">INDIRECT("Shading!"&amp;$DZ$28&amp;$EA$28+ROW(E136)-23)</f>
        <v>#REF!</v>
      </c>
      <c r="F136" s="31" t="e">
        <f ca="1">INDIRECT("Shading!"&amp;$DZ$29&amp;$EA$29+ROW(F136)-23)</f>
        <v>#REF!</v>
      </c>
      <c r="G136" s="31" t="e">
        <f ca="1">INDIRECT("Shading!"&amp;$DZ$30&amp;$EA$30+ROW(G136)-23)</f>
        <v>#REF!</v>
      </c>
      <c r="H136" s="30" t="e">
        <f ca="1">INDIRECT("Shading!"&amp;$DZ$31&amp;$EA$31+ROW(H136)-23)</f>
        <v>#REF!</v>
      </c>
      <c r="I136" s="23"/>
      <c r="J136" s="23"/>
      <c r="K136" s="24"/>
      <c r="L136" s="19"/>
      <c r="M136" s="19"/>
      <c r="N136" s="25">
        <f ca="1">IF(AND(ISNUMBER(I136),ISNUMBER(J136),ISNUMBER(K136),ISNUMBER(L136),ISNUMBER(INDIRECT("Shading!"&amp;$DZ$33&amp;$EA$33+ROW(N136)-23))),INDIRECT("Shading!"&amp;$DZ$33&amp;$EA$33+ROW(N136)-23),1)</f>
        <v>1</v>
      </c>
      <c r="O136" s="25">
        <f ca="1">IF(AND(ISNUMBER(I136),ISNUMBER(J136),ISNUMBER(K136),ISNUMBER(L136),ISNUMBER(INDIRECT("Shading!"&amp;$DZ$34&amp;$EA$34+ROW(N136)-23))),INDIRECT("Shading!"&amp;$DZ$34&amp;$EA$34+ROW(O136)-23),1)</f>
        <v>1</v>
      </c>
      <c r="P136" s="18">
        <f ca="1">IF(AND(ISNUMBER(I136),ISNUMBER(J136),ISNUMBER(K136),ISNUMBER(L136),ISNUMBER(N136)),1-(N136-BJ136)*(K136/IF(OR(E136="East",E136="West"),45,90)*(1-L136)/N136),1)</f>
        <v>1</v>
      </c>
      <c r="Q136" s="17">
        <f ca="1">IF(AND(ISNUMBER(I136),ISNUMBER(J136),ISNUMBER(K136),ISNUMBER(M136),ISNUMBER(O136)),1-(O136-CS136)*(K136/IF(OR(E136="East",E136="West"),45,90)*(1-M136)/O136),1)</f>
        <v>1</v>
      </c>
      <c r="R136" s="32" t="str">
        <f ca="1">IF(OR(P136&gt;1,Q136&gt;1),"Horizon shading ","")</f>
        <v/>
      </c>
      <c r="S136" s="29"/>
      <c r="T136" s="28"/>
      <c r="U136" s="39">
        <f>IF(AND(ISNUMBER(S136),ISNUMBER(T136)),1-0.5*(1-BT136),1)</f>
        <v>1</v>
      </c>
      <c r="V136" s="38">
        <f>IF(AND(ISNUMBER(S136),ISNUMBER(T136)),1-0.5*(1-DC136),1)</f>
        <v>1</v>
      </c>
      <c r="W136" s="215" t="str">
        <f>IF(OR(U136&gt;1,V136&gt;1),"Reveal shading ","")</f>
        <v/>
      </c>
      <c r="X136" s="23"/>
      <c r="Y136" s="23"/>
      <c r="Z136" s="19"/>
      <c r="AA136" s="19"/>
      <c r="AB136" s="25">
        <f ca="1">IF(AND(ISNUMBER(X136),ISNUMBER(Y136),ISNUMBER(Z136),ISNUMBER(INDIRECT("Shading!"&amp;$DZ$35&amp;$EA$35+ROW(N136)-23))),INDIRECT("Shading!"&amp;$DZ$35&amp;$EA$35+ROW(N136)-23),1)</f>
        <v>1</v>
      </c>
      <c r="AC136" s="25">
        <f ca="1">IF(AND(ISNUMBER(X136),ISNUMBER(Y136),ISNUMBER(AA136),ISNUMBER(INDIRECT("Shading!"&amp;$DZ$36&amp;$EA$36+ROW(N136)-23))),INDIRECT("Shading!"&amp;$DZ$36&amp;$EA$36+ROW(O136)-23),1)</f>
        <v>1</v>
      </c>
      <c r="AD136" s="18">
        <f ca="1">IF(AND(ISNUMBER(X136),ISNUMBER(Y136),ISNUMBER(Z136),ISNUMBER(AB136)),1-(AB136-CD136)/AB136*(1-Z136),1)</f>
        <v>1</v>
      </c>
      <c r="AE136" s="17">
        <f ca="1">IF(AND(ISNUMBER(X136),ISNUMBER(Y136),ISNUMBER(AA136),ISNUMBER(AC136)),1-(AC136-DM136)/AC136*(1-AA136),1)</f>
        <v>1</v>
      </c>
      <c r="AF136" s="215" t="str">
        <f ca="1">IF(OR(AD136&gt;1,AE136&gt;1),"Overhang shading ","")</f>
        <v/>
      </c>
      <c r="AG136" s="24"/>
      <c r="AH136" s="24"/>
      <c r="AI136" s="23"/>
      <c r="AJ136" s="37">
        <f>IF(AND(ISNUMBER($AI$19),ISNUMBER(AG136)),$F136*$AI$19/1000*$AG136,0)</f>
        <v>0</v>
      </c>
      <c r="AK136" s="36">
        <f>IF(AND(ISNUMBER($AI$19),ISNUMBER(AH136)),IF(ISNUMBER($AI136),$AI136,$G136)*$AI$19/1000*$AH136,0)</f>
        <v>0</v>
      </c>
      <c r="AL136" s="35">
        <f>IF(OR(AJ136&gt;0,AK136&gt;0),1-(AJ136+AK136)/H136*$AI$18,1)</f>
        <v>1</v>
      </c>
      <c r="AM136" s="215" t="str">
        <f>IF(AL136&gt;1,"Glazing bars/juliet balcony shading ","")</f>
        <v/>
      </c>
      <c r="AN136" s="19"/>
      <c r="AO136" s="19"/>
      <c r="AP136" s="18" t="str">
        <f ca="1">IF(OR(P136*U136*AD136*AL136*IF(ISNUMBER(AN136),AN136,1)&gt;=1,P136*U136*AD136*AL136*IF(ISNUMBER(AN136),AN136,1)=0),"",P136*U136*AD136*AL136*IF(ISNUMBER(AN136),AN136,1))</f>
        <v/>
      </c>
      <c r="AQ136" s="17" t="str">
        <f ca="1">IF(OR(Q136*V136*AE136*AL136*IF(ISNUMBER(AO136),AO136,1)&gt;=1,Q136*V136*AE136*AL136*IF(ISNUMBER(AO136),AO136,1)=0),"",Q136*V136*AE136*AL136*IF(ISNUMBER(AO136),AO136,1))</f>
        <v/>
      </c>
      <c r="AR136" s="16" t="str">
        <f ca="1">'Additional Shading 424'!$AP136</f>
        <v/>
      </c>
      <c r="AS136" s="16" t="str">
        <f ca="1">'Additional Shading 424'!$AQ136</f>
        <v/>
      </c>
      <c r="AZ136" s="15" t="e">
        <f ca="1">D136</f>
        <v>#REF!</v>
      </c>
      <c r="BA136" s="15" t="e">
        <f ca="1">C136</f>
        <v>#REF!</v>
      </c>
      <c r="BB136" s="14">
        <f>IF(AND(I136=0,J136=0),1,I136/J136)</f>
        <v>1</v>
      </c>
      <c r="BC136" s="14" t="e">
        <f ca="1">INT(MOD(BA136,360)/90)*90</f>
        <v>#REF!</v>
      </c>
      <c r="BD136" s="14" t="e">
        <f ca="1">IF(BC136=0,$BC$13+(1-$BC$13)/(1+$BB136^2)^$BD$13,IF(BC136=180,$BC$11+(1-$BC$11)/(1+$BB136^2)^$BD$11,$BC$12+(1-$BC$12)/(1+$BB136^2)^$BD$12))</f>
        <v>#REF!</v>
      </c>
      <c r="BE136" s="14" t="e">
        <f ca="1">IF(BC136=270,$BC$13+(1-$BC$13)/(1+$BB136^2)^$BD$13,IF(BC136=90,$BC$11+(1-$BC$11)/(1+$BB136^2)^$BD$11,$BC$12+(1-$BC$12)/(1+$BB136^2)^$BD$12))</f>
        <v>#REF!</v>
      </c>
      <c r="BF136" s="14" t="e">
        <f ca="1">BD136+1/2*(BE136-BD136)*(1-COS(2*($BA136-$BC136)*$BD$8))</f>
        <v>#REF!</v>
      </c>
      <c r="BG136" s="14" t="e">
        <f ca="1">IF(BC136=0,$BC$19*EXP($BD$19*$BB136)+1-$BC$19,IF(BC136=180,$BC$17+(1-$BC$17)/(1+$BB136^2)^$BD$17,$BC$18*EXP($BD$18*$BB136)+1-$BC$18))</f>
        <v>#REF!</v>
      </c>
      <c r="BH136" s="14" t="e">
        <f ca="1">IF(BC136=270,$BC$19*EXP($BD$19*$BB136)+1-$BC$19,IF(BC136=90,$BC$17+(1-$BC$17)/(1+$BB136^2)^$BD$17,$BC$18*EXP($BD$18*$BB136)+1-$BC$18))</f>
        <v>#REF!</v>
      </c>
      <c r="BI136" s="14" t="e">
        <f ca="1">BG136+1/2*(BH136-BG136)*(1-COS(2*($BA136-$BC136)*$BD$8))</f>
        <v>#REF!</v>
      </c>
      <c r="BJ136" s="14" t="e">
        <f ca="1">IF(OR(ISNUMBER(I136),ISNUMBER(J136)),MAX(BF136+1/2*(BI136-BF136)*(1-COS(2*$AZ136*$BD$8)),IF(SIN(RADIANS(D136))&lt;&gt;0,1-$I136/$G136/ABS(SIN(RADIANS(D136))),0)),IF(ISNUMBER(A136),1,#N/A))</f>
        <v>#N/A</v>
      </c>
      <c r="BK136" s="14"/>
      <c r="BL136" s="14" t="e">
        <f ca="1">S136/(0.5*F136+T136)</f>
        <v>#REF!</v>
      </c>
      <c r="BM136" s="14" t="e">
        <f ca="1">INT(MOD(BA136,360)/90)*90</f>
        <v>#REF!</v>
      </c>
      <c r="BN136" s="14" t="e">
        <f ca="1">IF(BM136=0,$BM$13*EXP($BN$13*$BL136)+1-$BM$13,IF(BM136=180,$BM$11*EXP($BN$11*$BL136)+1-$BM$11,$BM$12*EXP($BN$12*$BL136)+1-$BM$12))</f>
        <v>#REF!</v>
      </c>
      <c r="BO136" s="14" t="e">
        <f ca="1">IF(BM136=270,$BM$13*EXP($BN$13*$BL136)+1-$BM$13,IF(BM136=90,$BM$11*EXP($BN$11*$BL136)+1-$BM$11,$BM$12*EXP($BN$12*$BL136)+1-$BM$12))</f>
        <v>#REF!</v>
      </c>
      <c r="BP136" s="14" t="e">
        <f ca="1">BN136+1/2*(BO136-BN136)*(1-COS(2*($C136-$BM136)*$BN$8))</f>
        <v>#REF!</v>
      </c>
      <c r="BQ136" s="14" t="e">
        <f ca="1">IF(BM136=0,$BM$19*EXP($BN$19*$BL136)+1-$BM$19,IF(BM136=180,$BM$17*EXP($BN$17*$BL136)+1-$BM$17,$BM$18*EXP($BN$18*$BL136)+1-$BM$18))</f>
        <v>#REF!</v>
      </c>
      <c r="BR136" s="14" t="e">
        <f ca="1">IF(BM136=270,$BM$19*EXP($BN$19*$BL136)+1-$BM$19,IF(BM136=90,$BM$17*EXP($BN$17*$BL136)+1-$BM$17,$BM$18*EXP($BN$18*$BL136)+1-$BM$18))</f>
        <v>#REF!</v>
      </c>
      <c r="BS136" s="14" t="e">
        <f ca="1">BQ136+1/2*(BR136-BQ136)*(1-COS(2*($C136-$BM136)*$BN$8))</f>
        <v>#REF!</v>
      </c>
      <c r="BT136" s="14" t="e">
        <f ca="1">BP136+1/2*(BS136-BP136)*(1-COS(2*$AZ136*$BN$8))</f>
        <v>#REF!</v>
      </c>
      <c r="BU136" s="14"/>
      <c r="BV136" s="14" t="e">
        <f ca="1">X136/(0.5*G136+Y136)</f>
        <v>#REF!</v>
      </c>
      <c r="BW136" s="14" t="e">
        <f ca="1">INT(MOD(BA136,360)/90)*90</f>
        <v>#REF!</v>
      </c>
      <c r="BX136" s="14" t="e">
        <f ca="1">IF(BW136=0,$BW$13*EXP($BX$13*$BV136)+1-$BW$13,IF(BW136=180,$BW$11*EXP($BX$11*$BV136)+1-$BW$11,$BW$12*EXP($BX$12*$BV136)+1-$BW$12))</f>
        <v>#REF!</v>
      </c>
      <c r="BY136" s="14" t="e">
        <f ca="1">IF(BW136=270,$BW$13*EXP($BX$13*$BV136)+1-$BW$13,IF(BW136=90,$BW$11*EXP($BX$11*$BV136)+1-$BW$11,$BW$12*EXP($BX$12*$BV136)+1-$BW$12))</f>
        <v>#REF!</v>
      </c>
      <c r="BZ136" s="14" t="e">
        <f ca="1">BX136+1/2*(BY136-BX136)*(1-COS(2*($BA136-$BW136)*$BX$8))</f>
        <v>#REF!</v>
      </c>
      <c r="CA136" s="14" t="e">
        <f ca="1">MIN(1,IF(BW136=0,$BW$19*EXP($BX$19*$BV136)+1-$BW$19,IF(BW136=180,$BW$17*EXP($BX$17*$BV136)+1-$BW$17,$BW$18*EXP($BX$18*$BV136)+1-$BW$18)))</f>
        <v>#REF!</v>
      </c>
      <c r="CB136" s="14" t="e">
        <f ca="1">IF(BW136=270,$BW$19*EXP($BX$19*$BV136)+1-$BW$19,IF(BW136=90,$BW$17*EXP($BX$17*$BV136)+1-$BW$17,$BW$18*EXP($BX$18*$BV136)+1-$BW$18))</f>
        <v>#REF!</v>
      </c>
      <c r="CC136" s="14" t="e">
        <f ca="1">CA136+1/2*(CB136-CA136)*(1-COS(2*($BA136-$BW136)*$BX$8))</f>
        <v>#REF!</v>
      </c>
      <c r="CD136" s="14" t="e">
        <f ca="1">BZ136+1/2*(CC136-BZ136)*(1-COS(2*$AZ136*$BX$8))</f>
        <v>#REF!</v>
      </c>
      <c r="CI136" s="15" t="e">
        <f ca="1">D136</f>
        <v>#REF!</v>
      </c>
      <c r="CJ136" s="15" t="e">
        <f ca="1">C136</f>
        <v>#REF!</v>
      </c>
      <c r="CK136" s="14">
        <f>IF(AND(I136=0,J136=0),1,I136/J136)</f>
        <v>1</v>
      </c>
      <c r="CL136" s="14" t="e">
        <f ca="1">INT(MOD(CJ136,360)/90)*90</f>
        <v>#REF!</v>
      </c>
      <c r="CM136" s="14" t="e">
        <f ca="1">IF(CL136=0,$CL$13*EXP($CM$13*$CK136)+1-$CL$13,IF(CL136=180,$CL$11*EXP($CM$11*$CK136)+1-$CL$11,$CL$12*EXP($CM$12*$CK136)+1-$CL$12))</f>
        <v>#REF!</v>
      </c>
      <c r="CN136" s="14" t="e">
        <f ca="1">IF(CL136=270,$CL$13*EXP($CM$13*$CK136)+1-$CL$13,IF(CL136=90,$CL$11*EXP($CM$11*$CK136)+1-$CL$11,$CL$12*EXP($CM$12*$CK136)+1-$CL$12))</f>
        <v>#REF!</v>
      </c>
      <c r="CO136" s="14" t="e">
        <f ca="1">CM136+1/2*(CN136-CM136)*(1-COS(2*($CJ136-$CL136)*$CM$8))</f>
        <v>#REF!</v>
      </c>
      <c r="CP136" s="14" t="e">
        <f ca="1">IF(CL136=0,$CL$19*EXP($CM$19*$CK136)+1-$CL$19,IF(CL136=180,$CL$17*EXP($CM$17*$CK136)+1-$CL$17,$CL$18*EXP($CM$18*$CK136)+1-$CL$18))</f>
        <v>#REF!</v>
      </c>
      <c r="CQ136" s="14" t="e">
        <f ca="1">IF(CL136=270,$CL$19*EXP($CM$19*$CK136)+1-$CL$19,IF(CL136=90,$CL$17*EXP($CM$17*$CK136)+1-$CL$17,$CL$18*EXP($CM$18*$CK136)+1-$CL$18))</f>
        <v>#REF!</v>
      </c>
      <c r="CR136" s="14" t="e">
        <f ca="1">CP136+1/2*(CQ136-CP136)*(1-COS(2*($CJ136-$CL136)*$CM$8))</f>
        <v>#REF!</v>
      </c>
      <c r="CS136" s="14" t="e">
        <f ca="1">IF(OR(ISNUMBER(I136),ISNUMBER(J136)),MAX(CO136+1/2*(CR136-CO136)*(1-COS(2*$CI136*$CM$8)),IF(SIN(RADIANS(D136))&lt;&gt;0,1-$I136/$G136/ABS(SIN(RADIANS(D136))),0)),IF(ISNUMBER(A136),1,#N/A))</f>
        <v>#N/A</v>
      </c>
      <c r="CT136" s="14"/>
      <c r="CU136" s="14" t="e">
        <f ca="1">S136/(0.5*F136+T136)</f>
        <v>#REF!</v>
      </c>
      <c r="CV136" s="14" t="e">
        <f ca="1">INT(MOD(BA136,360)/90)*90</f>
        <v>#REF!</v>
      </c>
      <c r="CW136" s="14" t="e">
        <f ca="1">IF(CV136=0,$CV$13*EXP($CW$13*$CU136)+1-$CV$13,IF(CV136=180,$CV$11*EXP($CW$11*$CU136)+1-$CV$11,$CV$12*EXP($CW$12*$CU136)+1-$CV$12))</f>
        <v>#REF!</v>
      </c>
      <c r="CX136" s="14" t="e">
        <f ca="1">IF(CV136=270,$CV$13*EXP($CW$13*$CU136)+1-$CV$13,IF(CV136=90,$CV$11*EXP($CW$11*$CU136)+1-$CV$11,$CV$12*EXP($CW$12*$CU136)+1-$CV$12))</f>
        <v>#REF!</v>
      </c>
      <c r="CY136" s="14" t="e">
        <f ca="1">CW136+1/2*(CX136-CW136)*(1-COS(2*($CJ136-$CV136)*$CW$8))</f>
        <v>#REF!</v>
      </c>
      <c r="CZ136" s="14" t="e">
        <f ca="1">IF(CV136=0,$CV$19*EXP($CW$19*$CU136)+1-$CV$19,IF(CV136=180,$CV$17*EXP($CW$17*$CU136)+1-$CV$17,$CV$18*EXP($CW$18*$CU136)+1-$CV$18))</f>
        <v>#REF!</v>
      </c>
      <c r="DA136" s="14" t="e">
        <f ca="1">IF(CV136=270,$CV$19*EXP($CW$19*$CU136)+1-$CV$19,IF(CV136=90,$CV$17*EXP($CW$17*$CU136)+1-$CV$17,$CV$18*EXP($CW$18*$CU136)+1-$CV$18))</f>
        <v>#REF!</v>
      </c>
      <c r="DB136" s="14" t="e">
        <f ca="1">CZ136+1/2*(DA136-CZ136)*(1-COS(2*($CJ136-$CV136)*$CW$8))</f>
        <v>#REF!</v>
      </c>
      <c r="DC136" s="14" t="e">
        <f ca="1">IF(OR(ISNUMBER(S136),ISNUMBER(T136)),CY136+1/2*(DB136-CY136)*(1-COS(2*CI136*$CW$8)),IF(ISNUMBER(A136),1,#N/A))</f>
        <v>#N/A</v>
      </c>
      <c r="DD136" s="14"/>
      <c r="DE136" s="14" t="e">
        <f ca="1">X136/(0.5*G136+Y136)</f>
        <v>#REF!</v>
      </c>
      <c r="DF136" s="14" t="e">
        <f ca="1">INT(MOD(CJ136,360)/90)*90</f>
        <v>#REF!</v>
      </c>
      <c r="DG136" s="14" t="e">
        <f ca="1">IF(DF136=0,$DF$13*EXP($DG$13*$DE136)+1-$DF$13,IF(DF136=180,$DF$11*EXP($DG$11*$DE136)+1-$DF$11,$DF$12*EXP($DG$12*$DE136)+1-$DF$12))</f>
        <v>#REF!</v>
      </c>
      <c r="DH136" s="14" t="e">
        <f ca="1">IF(DF136=270,$DF$13*EXP($DG$13*$DE136)+1-$DF$13,IF(DF136=90,$DF$11*EXP($DG$11*$DE136)+1-$DF$11,$DF$12*EXP($DG$12*$DE136)+1-$DF$12))</f>
        <v>#REF!</v>
      </c>
      <c r="DI136" s="14" t="e">
        <f ca="1">DG136+1/2*(DH136-DG136)*(1-COS(2*($CJ136-$DF136)*$DG$8))</f>
        <v>#REF!</v>
      </c>
      <c r="DJ136" s="14" t="e">
        <f ca="1">MIN(1,IF(DF136=0,$DF$19+(1-$DF$19)/(1+$DE136^2)^$DG$19,IF(DF136=180,$DF$17+(1-$DF$17)/(1+$DE136^2)^$DG$17,$DF$18+(1-$DF$18)/(1+$DE136^2)^$DG$18)))</f>
        <v>#REF!</v>
      </c>
      <c r="DK136" s="14" t="e">
        <f ca="1">IF(DF136=270,$DF$19+(1-$DF$19)/(1+$DE136^2)^$DG$19,IF(DF136=90,$DF$17+(1-$DF$17)/(1+$DE136^2)^$DG$17,$DF$18+(1-$DF$18)/(1+$DE136^2)^$DG$18))</f>
        <v>#REF!</v>
      </c>
      <c r="DL136" s="14" t="e">
        <f ca="1">DJ136+1/2*(DK136-DJ136)*(1-COS(2*($CJ136-$DF136)*$DG$8))</f>
        <v>#REF!</v>
      </c>
      <c r="DM136" s="14" t="e">
        <f ca="1">IF(OR(ISNUMBER(X136),ISNUMBER(Y136)),DI136+1/2*(DL136-DI136)*(1-COS(2*$CI136*$DG$8)),IF(ISNUMBER(A136),1,#N/A))</f>
        <v>#N/A</v>
      </c>
    </row>
    <row r="137" spans="1:117" s="1" customFormat="1">
      <c r="A137" s="33" t="e">
        <f ca="1">INDIRECT("Shading!"&amp;$DZ$24&amp;$EA$24+ROW(A137)-23)</f>
        <v>#REF!</v>
      </c>
      <c r="B137" s="34" t="e">
        <f ca="1">INDIRECT("Shading!"&amp;$DZ$25&amp;$EA$25+ROW(B137)-23)</f>
        <v>#REF!</v>
      </c>
      <c r="C137" s="33" t="e">
        <f ca="1">INDIRECT("Shading!"&amp;$DZ$26&amp;$EA$26+ROW(C137)-23)</f>
        <v>#REF!</v>
      </c>
      <c r="D137" s="33" t="e">
        <f ca="1">INDIRECT("Shading!"&amp;$DZ$27&amp;$EA$27+ROW(D137)-23)</f>
        <v>#REF!</v>
      </c>
      <c r="E137" s="32" t="e">
        <f ca="1">INDIRECT("Shading!"&amp;$DZ$28&amp;$EA$28+ROW(E137)-23)</f>
        <v>#REF!</v>
      </c>
      <c r="F137" s="31" t="e">
        <f ca="1">INDIRECT("Shading!"&amp;$DZ$29&amp;$EA$29+ROW(F137)-23)</f>
        <v>#REF!</v>
      </c>
      <c r="G137" s="31" t="e">
        <f ca="1">INDIRECT("Shading!"&amp;$DZ$30&amp;$EA$30+ROW(G137)-23)</f>
        <v>#REF!</v>
      </c>
      <c r="H137" s="30" t="e">
        <f ca="1">INDIRECT("Shading!"&amp;$DZ$31&amp;$EA$31+ROW(H137)-23)</f>
        <v>#REF!</v>
      </c>
      <c r="I137" s="23"/>
      <c r="J137" s="23"/>
      <c r="K137" s="24"/>
      <c r="L137" s="19"/>
      <c r="M137" s="19"/>
      <c r="N137" s="25">
        <f ca="1">IF(AND(ISNUMBER(I137),ISNUMBER(J137),ISNUMBER(K137),ISNUMBER(L137),ISNUMBER(INDIRECT("Shading!"&amp;$DZ$33&amp;$EA$33+ROW(N137)-23))),INDIRECT("Shading!"&amp;$DZ$33&amp;$EA$33+ROW(N137)-23),1)</f>
        <v>1</v>
      </c>
      <c r="O137" s="25">
        <f ca="1">IF(AND(ISNUMBER(I137),ISNUMBER(J137),ISNUMBER(K137),ISNUMBER(L137),ISNUMBER(INDIRECT("Shading!"&amp;$DZ$34&amp;$EA$34+ROW(N137)-23))),INDIRECT("Shading!"&amp;$DZ$34&amp;$EA$34+ROW(O137)-23),1)</f>
        <v>1</v>
      </c>
      <c r="P137" s="18">
        <f ca="1">IF(AND(ISNUMBER(I137),ISNUMBER(J137),ISNUMBER(K137),ISNUMBER(L137),ISNUMBER(N137)),1-(N137-BJ137)*(K137/IF(OR(E137="East",E137="West"),45,90)*(1-L137)/N137),1)</f>
        <v>1</v>
      </c>
      <c r="Q137" s="17">
        <f ca="1">IF(AND(ISNUMBER(I137),ISNUMBER(J137),ISNUMBER(K137),ISNUMBER(M137),ISNUMBER(O137)),1-(O137-CS137)*(K137/IF(OR(E137="East",E137="West"),45,90)*(1-M137)/O137),1)</f>
        <v>1</v>
      </c>
      <c r="R137" s="32" t="str">
        <f ca="1">IF(OR(P137&gt;1,Q137&gt;1),"Horizon shading ","")</f>
        <v/>
      </c>
      <c r="S137" s="29"/>
      <c r="T137" s="28"/>
      <c r="U137" s="39">
        <f>IF(AND(ISNUMBER(S137),ISNUMBER(T137)),1-0.5*(1-BT137),1)</f>
        <v>1</v>
      </c>
      <c r="V137" s="38">
        <f>IF(AND(ISNUMBER(S137),ISNUMBER(T137)),1-0.5*(1-DC137),1)</f>
        <v>1</v>
      </c>
      <c r="W137" s="215" t="str">
        <f>IF(OR(U137&gt;1,V137&gt;1),"Reveal shading ","")</f>
        <v/>
      </c>
      <c r="X137" s="23"/>
      <c r="Y137" s="23"/>
      <c r="Z137" s="19"/>
      <c r="AA137" s="19"/>
      <c r="AB137" s="25">
        <f ca="1">IF(AND(ISNUMBER(X137),ISNUMBER(Y137),ISNUMBER(Z137),ISNUMBER(INDIRECT("Shading!"&amp;$DZ$35&amp;$EA$35+ROW(N137)-23))),INDIRECT("Shading!"&amp;$DZ$35&amp;$EA$35+ROW(N137)-23),1)</f>
        <v>1</v>
      </c>
      <c r="AC137" s="25">
        <f ca="1">IF(AND(ISNUMBER(X137),ISNUMBER(Y137),ISNUMBER(AA137),ISNUMBER(INDIRECT("Shading!"&amp;$DZ$36&amp;$EA$36+ROW(N137)-23))),INDIRECT("Shading!"&amp;$DZ$36&amp;$EA$36+ROW(O137)-23),1)</f>
        <v>1</v>
      </c>
      <c r="AD137" s="18">
        <f ca="1">IF(AND(ISNUMBER(X137),ISNUMBER(Y137),ISNUMBER(Z137),ISNUMBER(AB137)),1-(AB137-CD137)/AB137*(1-Z137),1)</f>
        <v>1</v>
      </c>
      <c r="AE137" s="17">
        <f ca="1">IF(AND(ISNUMBER(X137),ISNUMBER(Y137),ISNUMBER(AA137),ISNUMBER(AC137)),1-(AC137-DM137)/AC137*(1-AA137),1)</f>
        <v>1</v>
      </c>
      <c r="AF137" s="215" t="str">
        <f ca="1">IF(OR(AD137&gt;1,AE137&gt;1),"Overhang shading ","")</f>
        <v/>
      </c>
      <c r="AG137" s="24"/>
      <c r="AH137" s="24"/>
      <c r="AI137" s="23"/>
      <c r="AJ137" s="37">
        <f>IF(AND(ISNUMBER($AI$19),ISNUMBER(AG137)),$F137*$AI$19/1000*$AG137,0)</f>
        <v>0</v>
      </c>
      <c r="AK137" s="36">
        <f>IF(AND(ISNUMBER($AI$19),ISNUMBER(AH137)),IF(ISNUMBER($AI137),$AI137,$G137)*$AI$19/1000*$AH137,0)</f>
        <v>0</v>
      </c>
      <c r="AL137" s="35">
        <f>IF(OR(AJ137&gt;0,AK137&gt;0),1-(AJ137+AK137)/H137*$AI$18,1)</f>
        <v>1</v>
      </c>
      <c r="AM137" s="215" t="str">
        <f>IF(AL137&gt;1,"Glazing bars/juliet balcony shading ","")</f>
        <v/>
      </c>
      <c r="AN137" s="19"/>
      <c r="AO137" s="19"/>
      <c r="AP137" s="18" t="str">
        <f ca="1">IF(OR(P137*U137*AD137*AL137*IF(ISNUMBER(AN137),AN137,1)&gt;=1,P137*U137*AD137*AL137*IF(ISNUMBER(AN137),AN137,1)=0),"",P137*U137*AD137*AL137*IF(ISNUMBER(AN137),AN137,1))</f>
        <v/>
      </c>
      <c r="AQ137" s="17" t="str">
        <f ca="1">IF(OR(Q137*V137*AE137*AL137*IF(ISNUMBER(AO137),AO137,1)&gt;=1,Q137*V137*AE137*AL137*IF(ISNUMBER(AO137),AO137,1)=0),"",Q137*V137*AE137*AL137*IF(ISNUMBER(AO137),AO137,1))</f>
        <v/>
      </c>
      <c r="AR137" s="16" t="str">
        <f ca="1">'Additional Shading 424'!$AP137</f>
        <v/>
      </c>
      <c r="AS137" s="16" t="str">
        <f ca="1">'Additional Shading 424'!$AQ137</f>
        <v/>
      </c>
      <c r="AZ137" s="15" t="e">
        <f ca="1">D137</f>
        <v>#REF!</v>
      </c>
      <c r="BA137" s="15" t="e">
        <f ca="1">C137</f>
        <v>#REF!</v>
      </c>
      <c r="BB137" s="14">
        <f>IF(AND(I137=0,J137=0),1,I137/J137)</f>
        <v>1</v>
      </c>
      <c r="BC137" s="14" t="e">
        <f ca="1">INT(MOD(BA137,360)/90)*90</f>
        <v>#REF!</v>
      </c>
      <c r="BD137" s="14" t="e">
        <f ca="1">IF(BC137=0,$BC$13+(1-$BC$13)/(1+$BB137^2)^$BD$13,IF(BC137=180,$BC$11+(1-$BC$11)/(1+$BB137^2)^$BD$11,$BC$12+(1-$BC$12)/(1+$BB137^2)^$BD$12))</f>
        <v>#REF!</v>
      </c>
      <c r="BE137" s="14" t="e">
        <f ca="1">IF(BC137=270,$BC$13+(1-$BC$13)/(1+$BB137^2)^$BD$13,IF(BC137=90,$BC$11+(1-$BC$11)/(1+$BB137^2)^$BD$11,$BC$12+(1-$BC$12)/(1+$BB137^2)^$BD$12))</f>
        <v>#REF!</v>
      </c>
      <c r="BF137" s="14" t="e">
        <f ca="1">BD137+1/2*(BE137-BD137)*(1-COS(2*($BA137-$BC137)*$BD$8))</f>
        <v>#REF!</v>
      </c>
      <c r="BG137" s="14" t="e">
        <f ca="1">IF(BC137=0,$BC$19*EXP($BD$19*$BB137)+1-$BC$19,IF(BC137=180,$BC$17+(1-$BC$17)/(1+$BB137^2)^$BD$17,$BC$18*EXP($BD$18*$BB137)+1-$BC$18))</f>
        <v>#REF!</v>
      </c>
      <c r="BH137" s="14" t="e">
        <f ca="1">IF(BC137=270,$BC$19*EXP($BD$19*$BB137)+1-$BC$19,IF(BC137=90,$BC$17+(1-$BC$17)/(1+$BB137^2)^$BD$17,$BC$18*EXP($BD$18*$BB137)+1-$BC$18))</f>
        <v>#REF!</v>
      </c>
      <c r="BI137" s="14" t="e">
        <f ca="1">BG137+1/2*(BH137-BG137)*(1-COS(2*($BA137-$BC137)*$BD$8))</f>
        <v>#REF!</v>
      </c>
      <c r="BJ137" s="14" t="e">
        <f ca="1">IF(OR(ISNUMBER(I137),ISNUMBER(J137)),MAX(BF137+1/2*(BI137-BF137)*(1-COS(2*$AZ137*$BD$8)),IF(SIN(RADIANS(D137))&lt;&gt;0,1-$I137/$G137/ABS(SIN(RADIANS(D137))),0)),IF(ISNUMBER(A137),1,#N/A))</f>
        <v>#N/A</v>
      </c>
      <c r="BK137" s="14"/>
      <c r="BL137" s="14" t="e">
        <f ca="1">S137/(0.5*F137+T137)</f>
        <v>#REF!</v>
      </c>
      <c r="BM137" s="14" t="e">
        <f ca="1">INT(MOD(BA137,360)/90)*90</f>
        <v>#REF!</v>
      </c>
      <c r="BN137" s="14" t="e">
        <f ca="1">IF(BM137=0,$BM$13*EXP($BN$13*$BL137)+1-$BM$13,IF(BM137=180,$BM$11*EXP($BN$11*$BL137)+1-$BM$11,$BM$12*EXP($BN$12*$BL137)+1-$BM$12))</f>
        <v>#REF!</v>
      </c>
      <c r="BO137" s="14" t="e">
        <f ca="1">IF(BM137=270,$BM$13*EXP($BN$13*$BL137)+1-$BM$13,IF(BM137=90,$BM$11*EXP($BN$11*$BL137)+1-$BM$11,$BM$12*EXP($BN$12*$BL137)+1-$BM$12))</f>
        <v>#REF!</v>
      </c>
      <c r="BP137" s="14" t="e">
        <f ca="1">BN137+1/2*(BO137-BN137)*(1-COS(2*($C137-$BM137)*$BN$8))</f>
        <v>#REF!</v>
      </c>
      <c r="BQ137" s="14" t="e">
        <f ca="1">IF(BM137=0,$BM$19*EXP($BN$19*$BL137)+1-$BM$19,IF(BM137=180,$BM$17*EXP($BN$17*$BL137)+1-$BM$17,$BM$18*EXP($BN$18*$BL137)+1-$BM$18))</f>
        <v>#REF!</v>
      </c>
      <c r="BR137" s="14" t="e">
        <f ca="1">IF(BM137=270,$BM$19*EXP($BN$19*$BL137)+1-$BM$19,IF(BM137=90,$BM$17*EXP($BN$17*$BL137)+1-$BM$17,$BM$18*EXP($BN$18*$BL137)+1-$BM$18))</f>
        <v>#REF!</v>
      </c>
      <c r="BS137" s="14" t="e">
        <f ca="1">BQ137+1/2*(BR137-BQ137)*(1-COS(2*($C137-$BM137)*$BN$8))</f>
        <v>#REF!</v>
      </c>
      <c r="BT137" s="14" t="e">
        <f ca="1">BP137+1/2*(BS137-BP137)*(1-COS(2*$AZ137*$BN$8))</f>
        <v>#REF!</v>
      </c>
      <c r="BU137" s="14"/>
      <c r="BV137" s="14" t="e">
        <f ca="1">X137/(0.5*G137+Y137)</f>
        <v>#REF!</v>
      </c>
      <c r="BW137" s="14" t="e">
        <f ca="1">INT(MOD(BA137,360)/90)*90</f>
        <v>#REF!</v>
      </c>
      <c r="BX137" s="14" t="e">
        <f ca="1">IF(BW137=0,$BW$13*EXP($BX$13*$BV137)+1-$BW$13,IF(BW137=180,$BW$11*EXP($BX$11*$BV137)+1-$BW$11,$BW$12*EXP($BX$12*$BV137)+1-$BW$12))</f>
        <v>#REF!</v>
      </c>
      <c r="BY137" s="14" t="e">
        <f ca="1">IF(BW137=270,$BW$13*EXP($BX$13*$BV137)+1-$BW$13,IF(BW137=90,$BW$11*EXP($BX$11*$BV137)+1-$BW$11,$BW$12*EXP($BX$12*$BV137)+1-$BW$12))</f>
        <v>#REF!</v>
      </c>
      <c r="BZ137" s="14" t="e">
        <f ca="1">BX137+1/2*(BY137-BX137)*(1-COS(2*($BA137-$BW137)*$BX$8))</f>
        <v>#REF!</v>
      </c>
      <c r="CA137" s="14" t="e">
        <f ca="1">MIN(1,IF(BW137=0,$BW$19*EXP($BX$19*$BV137)+1-$BW$19,IF(BW137=180,$BW$17*EXP($BX$17*$BV137)+1-$BW$17,$BW$18*EXP($BX$18*$BV137)+1-$BW$18)))</f>
        <v>#REF!</v>
      </c>
      <c r="CB137" s="14" t="e">
        <f ca="1">IF(BW137=270,$BW$19*EXP($BX$19*$BV137)+1-$BW$19,IF(BW137=90,$BW$17*EXP($BX$17*$BV137)+1-$BW$17,$BW$18*EXP($BX$18*$BV137)+1-$BW$18))</f>
        <v>#REF!</v>
      </c>
      <c r="CC137" s="14" t="e">
        <f ca="1">CA137+1/2*(CB137-CA137)*(1-COS(2*($BA137-$BW137)*$BX$8))</f>
        <v>#REF!</v>
      </c>
      <c r="CD137" s="14" t="e">
        <f ca="1">BZ137+1/2*(CC137-BZ137)*(1-COS(2*$AZ137*$BX$8))</f>
        <v>#REF!</v>
      </c>
      <c r="CI137" s="15" t="e">
        <f ca="1">D137</f>
        <v>#REF!</v>
      </c>
      <c r="CJ137" s="15" t="e">
        <f ca="1">C137</f>
        <v>#REF!</v>
      </c>
      <c r="CK137" s="14">
        <f>IF(AND(I137=0,J137=0),1,I137/J137)</f>
        <v>1</v>
      </c>
      <c r="CL137" s="14" t="e">
        <f ca="1">INT(MOD(CJ137,360)/90)*90</f>
        <v>#REF!</v>
      </c>
      <c r="CM137" s="14" t="e">
        <f ca="1">IF(CL137=0,$CL$13*EXP($CM$13*$CK137)+1-$CL$13,IF(CL137=180,$CL$11*EXP($CM$11*$CK137)+1-$CL$11,$CL$12*EXP($CM$12*$CK137)+1-$CL$12))</f>
        <v>#REF!</v>
      </c>
      <c r="CN137" s="14" t="e">
        <f ca="1">IF(CL137=270,$CL$13*EXP($CM$13*$CK137)+1-$CL$13,IF(CL137=90,$CL$11*EXP($CM$11*$CK137)+1-$CL$11,$CL$12*EXP($CM$12*$CK137)+1-$CL$12))</f>
        <v>#REF!</v>
      </c>
      <c r="CO137" s="14" t="e">
        <f ca="1">CM137+1/2*(CN137-CM137)*(1-COS(2*($CJ137-$CL137)*$CM$8))</f>
        <v>#REF!</v>
      </c>
      <c r="CP137" s="14" t="e">
        <f ca="1">IF(CL137=0,$CL$19*EXP($CM$19*$CK137)+1-$CL$19,IF(CL137=180,$CL$17*EXP($CM$17*$CK137)+1-$CL$17,$CL$18*EXP($CM$18*$CK137)+1-$CL$18))</f>
        <v>#REF!</v>
      </c>
      <c r="CQ137" s="14" t="e">
        <f ca="1">IF(CL137=270,$CL$19*EXP($CM$19*$CK137)+1-$CL$19,IF(CL137=90,$CL$17*EXP($CM$17*$CK137)+1-$CL$17,$CL$18*EXP($CM$18*$CK137)+1-$CL$18))</f>
        <v>#REF!</v>
      </c>
      <c r="CR137" s="14" t="e">
        <f ca="1">CP137+1/2*(CQ137-CP137)*(1-COS(2*($CJ137-$CL137)*$CM$8))</f>
        <v>#REF!</v>
      </c>
      <c r="CS137" s="14" t="e">
        <f ca="1">IF(OR(ISNUMBER(I137),ISNUMBER(J137)),MAX(CO137+1/2*(CR137-CO137)*(1-COS(2*$CI137*$CM$8)),IF(SIN(RADIANS(D137))&lt;&gt;0,1-$I137/$G137/ABS(SIN(RADIANS(D137))),0)),IF(ISNUMBER(A137),1,#N/A))</f>
        <v>#N/A</v>
      </c>
      <c r="CT137" s="14"/>
      <c r="CU137" s="14" t="e">
        <f ca="1">S137/(0.5*F137+T137)</f>
        <v>#REF!</v>
      </c>
      <c r="CV137" s="14" t="e">
        <f ca="1">INT(MOD(BA137,360)/90)*90</f>
        <v>#REF!</v>
      </c>
      <c r="CW137" s="14" t="e">
        <f ca="1">IF(CV137=0,$CV$13*EXP($CW$13*$CU137)+1-$CV$13,IF(CV137=180,$CV$11*EXP($CW$11*$CU137)+1-$CV$11,$CV$12*EXP($CW$12*$CU137)+1-$CV$12))</f>
        <v>#REF!</v>
      </c>
      <c r="CX137" s="14" t="e">
        <f ca="1">IF(CV137=270,$CV$13*EXP($CW$13*$CU137)+1-$CV$13,IF(CV137=90,$CV$11*EXP($CW$11*$CU137)+1-$CV$11,$CV$12*EXP($CW$12*$CU137)+1-$CV$12))</f>
        <v>#REF!</v>
      </c>
      <c r="CY137" s="14" t="e">
        <f ca="1">CW137+1/2*(CX137-CW137)*(1-COS(2*($CJ137-$CV137)*$CW$8))</f>
        <v>#REF!</v>
      </c>
      <c r="CZ137" s="14" t="e">
        <f ca="1">IF(CV137=0,$CV$19*EXP($CW$19*$CU137)+1-$CV$19,IF(CV137=180,$CV$17*EXP($CW$17*$CU137)+1-$CV$17,$CV$18*EXP($CW$18*$CU137)+1-$CV$18))</f>
        <v>#REF!</v>
      </c>
      <c r="DA137" s="14" t="e">
        <f ca="1">IF(CV137=270,$CV$19*EXP($CW$19*$CU137)+1-$CV$19,IF(CV137=90,$CV$17*EXP($CW$17*$CU137)+1-$CV$17,$CV$18*EXP($CW$18*$CU137)+1-$CV$18))</f>
        <v>#REF!</v>
      </c>
      <c r="DB137" s="14" t="e">
        <f ca="1">CZ137+1/2*(DA137-CZ137)*(1-COS(2*($CJ137-$CV137)*$CW$8))</f>
        <v>#REF!</v>
      </c>
      <c r="DC137" s="14" t="e">
        <f ca="1">IF(OR(ISNUMBER(S137),ISNUMBER(T137)),CY137+1/2*(DB137-CY137)*(1-COS(2*CI137*$CW$8)),IF(ISNUMBER(A137),1,#N/A))</f>
        <v>#N/A</v>
      </c>
      <c r="DD137" s="14"/>
      <c r="DE137" s="14" t="e">
        <f ca="1">X137/(0.5*G137+Y137)</f>
        <v>#REF!</v>
      </c>
      <c r="DF137" s="14" t="e">
        <f ca="1">INT(MOD(CJ137,360)/90)*90</f>
        <v>#REF!</v>
      </c>
      <c r="DG137" s="14" t="e">
        <f ca="1">IF(DF137=0,$DF$13*EXP($DG$13*$DE137)+1-$DF$13,IF(DF137=180,$DF$11*EXP($DG$11*$DE137)+1-$DF$11,$DF$12*EXP($DG$12*$DE137)+1-$DF$12))</f>
        <v>#REF!</v>
      </c>
      <c r="DH137" s="14" t="e">
        <f ca="1">IF(DF137=270,$DF$13*EXP($DG$13*$DE137)+1-$DF$13,IF(DF137=90,$DF$11*EXP($DG$11*$DE137)+1-$DF$11,$DF$12*EXP($DG$12*$DE137)+1-$DF$12))</f>
        <v>#REF!</v>
      </c>
      <c r="DI137" s="14" t="e">
        <f ca="1">DG137+1/2*(DH137-DG137)*(1-COS(2*($CJ137-$DF137)*$DG$8))</f>
        <v>#REF!</v>
      </c>
      <c r="DJ137" s="14" t="e">
        <f ca="1">MIN(1,IF(DF137=0,$DF$19+(1-$DF$19)/(1+$DE137^2)^$DG$19,IF(DF137=180,$DF$17+(1-$DF$17)/(1+$DE137^2)^$DG$17,$DF$18+(1-$DF$18)/(1+$DE137^2)^$DG$18)))</f>
        <v>#REF!</v>
      </c>
      <c r="DK137" s="14" t="e">
        <f ca="1">IF(DF137=270,$DF$19+(1-$DF$19)/(1+$DE137^2)^$DG$19,IF(DF137=90,$DF$17+(1-$DF$17)/(1+$DE137^2)^$DG$17,$DF$18+(1-$DF$18)/(1+$DE137^2)^$DG$18))</f>
        <v>#REF!</v>
      </c>
      <c r="DL137" s="14" t="e">
        <f ca="1">DJ137+1/2*(DK137-DJ137)*(1-COS(2*($CJ137-$DF137)*$DG$8))</f>
        <v>#REF!</v>
      </c>
      <c r="DM137" s="14" t="e">
        <f ca="1">IF(OR(ISNUMBER(X137),ISNUMBER(Y137)),DI137+1/2*(DL137-DI137)*(1-COS(2*$CI137*$DG$8)),IF(ISNUMBER(A137),1,#N/A))</f>
        <v>#N/A</v>
      </c>
    </row>
    <row r="138" spans="1:117" s="1" customFormat="1">
      <c r="A138" s="33" t="e">
        <f ca="1">INDIRECT("Shading!"&amp;$DZ$24&amp;$EA$24+ROW(A138)-23)</f>
        <v>#REF!</v>
      </c>
      <c r="B138" s="34" t="e">
        <f ca="1">INDIRECT("Shading!"&amp;$DZ$25&amp;$EA$25+ROW(B138)-23)</f>
        <v>#REF!</v>
      </c>
      <c r="C138" s="33" t="e">
        <f ca="1">INDIRECT("Shading!"&amp;$DZ$26&amp;$EA$26+ROW(C138)-23)</f>
        <v>#REF!</v>
      </c>
      <c r="D138" s="33" t="e">
        <f ca="1">INDIRECT("Shading!"&amp;$DZ$27&amp;$EA$27+ROW(D138)-23)</f>
        <v>#REF!</v>
      </c>
      <c r="E138" s="32" t="e">
        <f ca="1">INDIRECT("Shading!"&amp;$DZ$28&amp;$EA$28+ROW(E138)-23)</f>
        <v>#REF!</v>
      </c>
      <c r="F138" s="31" t="e">
        <f ca="1">INDIRECT("Shading!"&amp;$DZ$29&amp;$EA$29+ROW(F138)-23)</f>
        <v>#REF!</v>
      </c>
      <c r="G138" s="31" t="e">
        <f ca="1">INDIRECT("Shading!"&amp;$DZ$30&amp;$EA$30+ROW(G138)-23)</f>
        <v>#REF!</v>
      </c>
      <c r="H138" s="30" t="e">
        <f ca="1">INDIRECT("Shading!"&amp;$DZ$31&amp;$EA$31+ROW(H138)-23)</f>
        <v>#REF!</v>
      </c>
      <c r="I138" s="23"/>
      <c r="J138" s="23"/>
      <c r="K138" s="24"/>
      <c r="L138" s="19"/>
      <c r="M138" s="19"/>
      <c r="N138" s="25">
        <f ca="1">IF(AND(ISNUMBER(I138),ISNUMBER(J138),ISNUMBER(K138),ISNUMBER(L138),ISNUMBER(INDIRECT("Shading!"&amp;$DZ$33&amp;$EA$33+ROW(N138)-23))),INDIRECT("Shading!"&amp;$DZ$33&amp;$EA$33+ROW(N138)-23),1)</f>
        <v>1</v>
      </c>
      <c r="O138" s="25">
        <f ca="1">IF(AND(ISNUMBER(I138),ISNUMBER(J138),ISNUMBER(K138),ISNUMBER(L138),ISNUMBER(INDIRECT("Shading!"&amp;$DZ$34&amp;$EA$34+ROW(N138)-23))),INDIRECT("Shading!"&amp;$DZ$34&amp;$EA$34+ROW(O138)-23),1)</f>
        <v>1</v>
      </c>
      <c r="P138" s="18">
        <f ca="1">IF(AND(ISNUMBER(I138),ISNUMBER(J138),ISNUMBER(K138),ISNUMBER(L138),ISNUMBER(N138)),1-(N138-BJ138)*(K138/IF(OR(E138="East",E138="West"),45,90)*(1-L138)/N138),1)</f>
        <v>1</v>
      </c>
      <c r="Q138" s="17">
        <f ca="1">IF(AND(ISNUMBER(I138),ISNUMBER(J138),ISNUMBER(K138),ISNUMBER(M138),ISNUMBER(O138)),1-(O138-CS138)*(K138/IF(OR(E138="East",E138="West"),45,90)*(1-M138)/O138),1)</f>
        <v>1</v>
      </c>
      <c r="R138" s="32" t="str">
        <f ca="1">IF(OR(P138&gt;1,Q138&gt;1),"Horizon shading ","")</f>
        <v/>
      </c>
      <c r="S138" s="29"/>
      <c r="T138" s="28"/>
      <c r="U138" s="39">
        <f>IF(AND(ISNUMBER(S138),ISNUMBER(T138)),1-0.5*(1-BT138),1)</f>
        <v>1</v>
      </c>
      <c r="V138" s="38">
        <f>IF(AND(ISNUMBER(S138),ISNUMBER(T138)),1-0.5*(1-DC138),1)</f>
        <v>1</v>
      </c>
      <c r="W138" s="215" t="str">
        <f>IF(OR(U138&gt;1,V138&gt;1),"Reveal shading ","")</f>
        <v/>
      </c>
      <c r="X138" s="23"/>
      <c r="Y138" s="23"/>
      <c r="Z138" s="19"/>
      <c r="AA138" s="19"/>
      <c r="AB138" s="25">
        <f ca="1">IF(AND(ISNUMBER(X138),ISNUMBER(Y138),ISNUMBER(Z138),ISNUMBER(INDIRECT("Shading!"&amp;$DZ$35&amp;$EA$35+ROW(N138)-23))),INDIRECT("Shading!"&amp;$DZ$35&amp;$EA$35+ROW(N138)-23),1)</f>
        <v>1</v>
      </c>
      <c r="AC138" s="25">
        <f ca="1">IF(AND(ISNUMBER(X138),ISNUMBER(Y138),ISNUMBER(AA138),ISNUMBER(INDIRECT("Shading!"&amp;$DZ$36&amp;$EA$36+ROW(N138)-23))),INDIRECT("Shading!"&amp;$DZ$36&amp;$EA$36+ROW(O138)-23),1)</f>
        <v>1</v>
      </c>
      <c r="AD138" s="18">
        <f ca="1">IF(AND(ISNUMBER(X138),ISNUMBER(Y138),ISNUMBER(Z138),ISNUMBER(AB138)),1-(AB138-CD138)/AB138*(1-Z138),1)</f>
        <v>1</v>
      </c>
      <c r="AE138" s="17">
        <f ca="1">IF(AND(ISNUMBER(X138),ISNUMBER(Y138),ISNUMBER(AA138),ISNUMBER(AC138)),1-(AC138-DM138)/AC138*(1-AA138),1)</f>
        <v>1</v>
      </c>
      <c r="AF138" s="215" t="str">
        <f ca="1">IF(OR(AD138&gt;1,AE138&gt;1),"Overhang shading ","")</f>
        <v/>
      </c>
      <c r="AG138" s="24"/>
      <c r="AH138" s="24"/>
      <c r="AI138" s="23"/>
      <c r="AJ138" s="37">
        <f>IF(AND(ISNUMBER($AI$19),ISNUMBER(AG138)),$F138*$AI$19/1000*$AG138,0)</f>
        <v>0</v>
      </c>
      <c r="AK138" s="36">
        <f>IF(AND(ISNUMBER($AI$19),ISNUMBER(AH138)),IF(ISNUMBER($AI138),$AI138,$G138)*$AI$19/1000*$AH138,0)</f>
        <v>0</v>
      </c>
      <c r="AL138" s="35">
        <f>IF(OR(AJ138&gt;0,AK138&gt;0),1-(AJ138+AK138)/H138*$AI$18,1)</f>
        <v>1</v>
      </c>
      <c r="AM138" s="215" t="str">
        <f>IF(AL138&gt;1,"Glazing bars/juliet balcony shading ","")</f>
        <v/>
      </c>
      <c r="AN138" s="19"/>
      <c r="AO138" s="19"/>
      <c r="AP138" s="18" t="str">
        <f ca="1">IF(OR(P138*U138*AD138*AL138*IF(ISNUMBER(AN138),AN138,1)&gt;=1,P138*U138*AD138*AL138*IF(ISNUMBER(AN138),AN138,1)=0),"",P138*U138*AD138*AL138*IF(ISNUMBER(AN138),AN138,1))</f>
        <v/>
      </c>
      <c r="AQ138" s="17" t="str">
        <f ca="1">IF(OR(Q138*V138*AE138*AL138*IF(ISNUMBER(AO138),AO138,1)&gt;=1,Q138*V138*AE138*AL138*IF(ISNUMBER(AO138),AO138,1)=0),"",Q138*V138*AE138*AL138*IF(ISNUMBER(AO138),AO138,1))</f>
        <v/>
      </c>
      <c r="AR138" s="16" t="str">
        <f ca="1">'Additional Shading 424'!$AP138</f>
        <v/>
      </c>
      <c r="AS138" s="16" t="str">
        <f ca="1">'Additional Shading 424'!$AQ138</f>
        <v/>
      </c>
      <c r="AZ138" s="15" t="e">
        <f ca="1">D138</f>
        <v>#REF!</v>
      </c>
      <c r="BA138" s="15" t="e">
        <f ca="1">C138</f>
        <v>#REF!</v>
      </c>
      <c r="BB138" s="14">
        <f>IF(AND(I138=0,J138=0),1,I138/J138)</f>
        <v>1</v>
      </c>
      <c r="BC138" s="14" t="e">
        <f ca="1">INT(MOD(BA138,360)/90)*90</f>
        <v>#REF!</v>
      </c>
      <c r="BD138" s="14" t="e">
        <f ca="1">IF(BC138=0,$BC$13+(1-$BC$13)/(1+$BB138^2)^$BD$13,IF(BC138=180,$BC$11+(1-$BC$11)/(1+$BB138^2)^$BD$11,$BC$12+(1-$BC$12)/(1+$BB138^2)^$BD$12))</f>
        <v>#REF!</v>
      </c>
      <c r="BE138" s="14" t="e">
        <f ca="1">IF(BC138=270,$BC$13+(1-$BC$13)/(1+$BB138^2)^$BD$13,IF(BC138=90,$BC$11+(1-$BC$11)/(1+$BB138^2)^$BD$11,$BC$12+(1-$BC$12)/(1+$BB138^2)^$BD$12))</f>
        <v>#REF!</v>
      </c>
      <c r="BF138" s="14" t="e">
        <f ca="1">BD138+1/2*(BE138-BD138)*(1-COS(2*($BA138-$BC138)*$BD$8))</f>
        <v>#REF!</v>
      </c>
      <c r="BG138" s="14" t="e">
        <f ca="1">IF(BC138=0,$BC$19*EXP($BD$19*$BB138)+1-$BC$19,IF(BC138=180,$BC$17+(1-$BC$17)/(1+$BB138^2)^$BD$17,$BC$18*EXP($BD$18*$BB138)+1-$BC$18))</f>
        <v>#REF!</v>
      </c>
      <c r="BH138" s="14" t="e">
        <f ca="1">IF(BC138=270,$BC$19*EXP($BD$19*$BB138)+1-$BC$19,IF(BC138=90,$BC$17+(1-$BC$17)/(1+$BB138^2)^$BD$17,$BC$18*EXP($BD$18*$BB138)+1-$BC$18))</f>
        <v>#REF!</v>
      </c>
      <c r="BI138" s="14" t="e">
        <f ca="1">BG138+1/2*(BH138-BG138)*(1-COS(2*($BA138-$BC138)*$BD$8))</f>
        <v>#REF!</v>
      </c>
      <c r="BJ138" s="14" t="e">
        <f ca="1">IF(OR(ISNUMBER(I138),ISNUMBER(J138)),MAX(BF138+1/2*(BI138-BF138)*(1-COS(2*$AZ138*$BD$8)),IF(SIN(RADIANS(D138))&lt;&gt;0,1-$I138/$G138/ABS(SIN(RADIANS(D138))),0)),IF(ISNUMBER(A138),1,#N/A))</f>
        <v>#N/A</v>
      </c>
      <c r="BK138" s="14"/>
      <c r="BL138" s="14" t="e">
        <f ca="1">S138/(0.5*F138+T138)</f>
        <v>#REF!</v>
      </c>
      <c r="BM138" s="14" t="e">
        <f ca="1">INT(MOD(BA138,360)/90)*90</f>
        <v>#REF!</v>
      </c>
      <c r="BN138" s="14" t="e">
        <f ca="1">IF(BM138=0,$BM$13*EXP($BN$13*$BL138)+1-$BM$13,IF(BM138=180,$BM$11*EXP($BN$11*$BL138)+1-$BM$11,$BM$12*EXP($BN$12*$BL138)+1-$BM$12))</f>
        <v>#REF!</v>
      </c>
      <c r="BO138" s="14" t="e">
        <f ca="1">IF(BM138=270,$BM$13*EXP($BN$13*$BL138)+1-$BM$13,IF(BM138=90,$BM$11*EXP($BN$11*$BL138)+1-$BM$11,$BM$12*EXP($BN$12*$BL138)+1-$BM$12))</f>
        <v>#REF!</v>
      </c>
      <c r="BP138" s="14" t="e">
        <f ca="1">BN138+1/2*(BO138-BN138)*(1-COS(2*($C138-$BM138)*$BN$8))</f>
        <v>#REF!</v>
      </c>
      <c r="BQ138" s="14" t="e">
        <f ca="1">IF(BM138=0,$BM$19*EXP($BN$19*$BL138)+1-$BM$19,IF(BM138=180,$BM$17*EXP($BN$17*$BL138)+1-$BM$17,$BM$18*EXP($BN$18*$BL138)+1-$BM$18))</f>
        <v>#REF!</v>
      </c>
      <c r="BR138" s="14" t="e">
        <f ca="1">IF(BM138=270,$BM$19*EXP($BN$19*$BL138)+1-$BM$19,IF(BM138=90,$BM$17*EXP($BN$17*$BL138)+1-$BM$17,$BM$18*EXP($BN$18*$BL138)+1-$BM$18))</f>
        <v>#REF!</v>
      </c>
      <c r="BS138" s="14" t="e">
        <f ca="1">BQ138+1/2*(BR138-BQ138)*(1-COS(2*($C138-$BM138)*$BN$8))</f>
        <v>#REF!</v>
      </c>
      <c r="BT138" s="14" t="e">
        <f ca="1">BP138+1/2*(BS138-BP138)*(1-COS(2*$AZ138*$BN$8))</f>
        <v>#REF!</v>
      </c>
      <c r="BU138" s="14"/>
      <c r="BV138" s="14" t="e">
        <f ca="1">X138/(0.5*G138+Y138)</f>
        <v>#REF!</v>
      </c>
      <c r="BW138" s="14" t="e">
        <f ca="1">INT(MOD(BA138,360)/90)*90</f>
        <v>#REF!</v>
      </c>
      <c r="BX138" s="14" t="e">
        <f ca="1">IF(BW138=0,$BW$13*EXP($BX$13*$BV138)+1-$BW$13,IF(BW138=180,$BW$11*EXP($BX$11*$BV138)+1-$BW$11,$BW$12*EXP($BX$12*$BV138)+1-$BW$12))</f>
        <v>#REF!</v>
      </c>
      <c r="BY138" s="14" t="e">
        <f ca="1">IF(BW138=270,$BW$13*EXP($BX$13*$BV138)+1-$BW$13,IF(BW138=90,$BW$11*EXP($BX$11*$BV138)+1-$BW$11,$BW$12*EXP($BX$12*$BV138)+1-$BW$12))</f>
        <v>#REF!</v>
      </c>
      <c r="BZ138" s="14" t="e">
        <f ca="1">BX138+1/2*(BY138-BX138)*(1-COS(2*($BA138-$BW138)*$BX$8))</f>
        <v>#REF!</v>
      </c>
      <c r="CA138" s="14" t="e">
        <f ca="1">MIN(1,IF(BW138=0,$BW$19*EXP($BX$19*$BV138)+1-$BW$19,IF(BW138=180,$BW$17*EXP($BX$17*$BV138)+1-$BW$17,$BW$18*EXP($BX$18*$BV138)+1-$BW$18)))</f>
        <v>#REF!</v>
      </c>
      <c r="CB138" s="14" t="e">
        <f ca="1">IF(BW138=270,$BW$19*EXP($BX$19*$BV138)+1-$BW$19,IF(BW138=90,$BW$17*EXP($BX$17*$BV138)+1-$BW$17,$BW$18*EXP($BX$18*$BV138)+1-$BW$18))</f>
        <v>#REF!</v>
      </c>
      <c r="CC138" s="14" t="e">
        <f ca="1">CA138+1/2*(CB138-CA138)*(1-COS(2*($BA138-$BW138)*$BX$8))</f>
        <v>#REF!</v>
      </c>
      <c r="CD138" s="14" t="e">
        <f ca="1">BZ138+1/2*(CC138-BZ138)*(1-COS(2*$AZ138*$BX$8))</f>
        <v>#REF!</v>
      </c>
      <c r="CI138" s="15" t="e">
        <f ca="1">D138</f>
        <v>#REF!</v>
      </c>
      <c r="CJ138" s="15" t="e">
        <f ca="1">C138</f>
        <v>#REF!</v>
      </c>
      <c r="CK138" s="14">
        <f>IF(AND(I138=0,J138=0),1,I138/J138)</f>
        <v>1</v>
      </c>
      <c r="CL138" s="14" t="e">
        <f ca="1">INT(MOD(CJ138,360)/90)*90</f>
        <v>#REF!</v>
      </c>
      <c r="CM138" s="14" t="e">
        <f ca="1">IF(CL138=0,$CL$13*EXP($CM$13*$CK138)+1-$CL$13,IF(CL138=180,$CL$11*EXP($CM$11*$CK138)+1-$CL$11,$CL$12*EXP($CM$12*$CK138)+1-$CL$12))</f>
        <v>#REF!</v>
      </c>
      <c r="CN138" s="14" t="e">
        <f ca="1">IF(CL138=270,$CL$13*EXP($CM$13*$CK138)+1-$CL$13,IF(CL138=90,$CL$11*EXP($CM$11*$CK138)+1-$CL$11,$CL$12*EXP($CM$12*$CK138)+1-$CL$12))</f>
        <v>#REF!</v>
      </c>
      <c r="CO138" s="14" t="e">
        <f ca="1">CM138+1/2*(CN138-CM138)*(1-COS(2*($CJ138-$CL138)*$CM$8))</f>
        <v>#REF!</v>
      </c>
      <c r="CP138" s="14" t="e">
        <f ca="1">IF(CL138=0,$CL$19*EXP($CM$19*$CK138)+1-$CL$19,IF(CL138=180,$CL$17*EXP($CM$17*$CK138)+1-$CL$17,$CL$18*EXP($CM$18*$CK138)+1-$CL$18))</f>
        <v>#REF!</v>
      </c>
      <c r="CQ138" s="14" t="e">
        <f ca="1">IF(CL138=270,$CL$19*EXP($CM$19*$CK138)+1-$CL$19,IF(CL138=90,$CL$17*EXP($CM$17*$CK138)+1-$CL$17,$CL$18*EXP($CM$18*$CK138)+1-$CL$18))</f>
        <v>#REF!</v>
      </c>
      <c r="CR138" s="14" t="e">
        <f ca="1">CP138+1/2*(CQ138-CP138)*(1-COS(2*($CJ138-$CL138)*$CM$8))</f>
        <v>#REF!</v>
      </c>
      <c r="CS138" s="14" t="e">
        <f ca="1">IF(OR(ISNUMBER(I138),ISNUMBER(J138)),MAX(CO138+1/2*(CR138-CO138)*(1-COS(2*$CI138*$CM$8)),IF(SIN(RADIANS(D138))&lt;&gt;0,1-$I138/$G138/ABS(SIN(RADIANS(D138))),0)),IF(ISNUMBER(A138),1,#N/A))</f>
        <v>#N/A</v>
      </c>
      <c r="CT138" s="14"/>
      <c r="CU138" s="14" t="e">
        <f ca="1">S138/(0.5*F138+T138)</f>
        <v>#REF!</v>
      </c>
      <c r="CV138" s="14" t="e">
        <f ca="1">INT(MOD(BA138,360)/90)*90</f>
        <v>#REF!</v>
      </c>
      <c r="CW138" s="14" t="e">
        <f ca="1">IF(CV138=0,$CV$13*EXP($CW$13*$CU138)+1-$CV$13,IF(CV138=180,$CV$11*EXP($CW$11*$CU138)+1-$CV$11,$CV$12*EXP($CW$12*$CU138)+1-$CV$12))</f>
        <v>#REF!</v>
      </c>
      <c r="CX138" s="14" t="e">
        <f ca="1">IF(CV138=270,$CV$13*EXP($CW$13*$CU138)+1-$CV$13,IF(CV138=90,$CV$11*EXP($CW$11*$CU138)+1-$CV$11,$CV$12*EXP($CW$12*$CU138)+1-$CV$12))</f>
        <v>#REF!</v>
      </c>
      <c r="CY138" s="14" t="e">
        <f ca="1">CW138+1/2*(CX138-CW138)*(1-COS(2*($CJ138-$CV138)*$CW$8))</f>
        <v>#REF!</v>
      </c>
      <c r="CZ138" s="14" t="e">
        <f ca="1">IF(CV138=0,$CV$19*EXP($CW$19*$CU138)+1-$CV$19,IF(CV138=180,$CV$17*EXP($CW$17*$CU138)+1-$CV$17,$CV$18*EXP($CW$18*$CU138)+1-$CV$18))</f>
        <v>#REF!</v>
      </c>
      <c r="DA138" s="14" t="e">
        <f ca="1">IF(CV138=270,$CV$19*EXP($CW$19*$CU138)+1-$CV$19,IF(CV138=90,$CV$17*EXP($CW$17*$CU138)+1-$CV$17,$CV$18*EXP($CW$18*$CU138)+1-$CV$18))</f>
        <v>#REF!</v>
      </c>
      <c r="DB138" s="14" t="e">
        <f ca="1">CZ138+1/2*(DA138-CZ138)*(1-COS(2*($CJ138-$CV138)*$CW$8))</f>
        <v>#REF!</v>
      </c>
      <c r="DC138" s="14" t="e">
        <f ca="1">IF(OR(ISNUMBER(S138),ISNUMBER(T138)),CY138+1/2*(DB138-CY138)*(1-COS(2*CI138*$CW$8)),IF(ISNUMBER(A138),1,#N/A))</f>
        <v>#N/A</v>
      </c>
      <c r="DD138" s="14"/>
      <c r="DE138" s="14" t="e">
        <f ca="1">X138/(0.5*G138+Y138)</f>
        <v>#REF!</v>
      </c>
      <c r="DF138" s="14" t="e">
        <f ca="1">INT(MOD(CJ138,360)/90)*90</f>
        <v>#REF!</v>
      </c>
      <c r="DG138" s="14" t="e">
        <f ca="1">IF(DF138=0,$DF$13*EXP($DG$13*$DE138)+1-$DF$13,IF(DF138=180,$DF$11*EXP($DG$11*$DE138)+1-$DF$11,$DF$12*EXP($DG$12*$DE138)+1-$DF$12))</f>
        <v>#REF!</v>
      </c>
      <c r="DH138" s="14" t="e">
        <f ca="1">IF(DF138=270,$DF$13*EXP($DG$13*$DE138)+1-$DF$13,IF(DF138=90,$DF$11*EXP($DG$11*$DE138)+1-$DF$11,$DF$12*EXP($DG$12*$DE138)+1-$DF$12))</f>
        <v>#REF!</v>
      </c>
      <c r="DI138" s="14" t="e">
        <f ca="1">DG138+1/2*(DH138-DG138)*(1-COS(2*($CJ138-$DF138)*$DG$8))</f>
        <v>#REF!</v>
      </c>
      <c r="DJ138" s="14" t="e">
        <f ca="1">MIN(1,IF(DF138=0,$DF$19+(1-$DF$19)/(1+$DE138^2)^$DG$19,IF(DF138=180,$DF$17+(1-$DF$17)/(1+$DE138^2)^$DG$17,$DF$18+(1-$DF$18)/(1+$DE138^2)^$DG$18)))</f>
        <v>#REF!</v>
      </c>
      <c r="DK138" s="14" t="e">
        <f ca="1">IF(DF138=270,$DF$19+(1-$DF$19)/(1+$DE138^2)^$DG$19,IF(DF138=90,$DF$17+(1-$DF$17)/(1+$DE138^2)^$DG$17,$DF$18+(1-$DF$18)/(1+$DE138^2)^$DG$18))</f>
        <v>#REF!</v>
      </c>
      <c r="DL138" s="14" t="e">
        <f ca="1">DJ138+1/2*(DK138-DJ138)*(1-COS(2*($CJ138-$DF138)*$DG$8))</f>
        <v>#REF!</v>
      </c>
      <c r="DM138" s="14" t="e">
        <f ca="1">IF(OR(ISNUMBER(X138),ISNUMBER(Y138)),DI138+1/2*(DL138-DI138)*(1-COS(2*$CI138*$DG$8)),IF(ISNUMBER(A138),1,#N/A))</f>
        <v>#N/A</v>
      </c>
    </row>
    <row r="139" spans="1:117" s="1" customFormat="1">
      <c r="A139" s="33" t="e">
        <f ca="1">INDIRECT("Shading!"&amp;$DZ$24&amp;$EA$24+ROW(A139)-23)</f>
        <v>#REF!</v>
      </c>
      <c r="B139" s="34" t="e">
        <f ca="1">INDIRECT("Shading!"&amp;$DZ$25&amp;$EA$25+ROW(B139)-23)</f>
        <v>#REF!</v>
      </c>
      <c r="C139" s="33" t="e">
        <f ca="1">INDIRECT("Shading!"&amp;$DZ$26&amp;$EA$26+ROW(C139)-23)</f>
        <v>#REF!</v>
      </c>
      <c r="D139" s="33" t="e">
        <f ca="1">INDIRECT("Shading!"&amp;$DZ$27&amp;$EA$27+ROW(D139)-23)</f>
        <v>#REF!</v>
      </c>
      <c r="E139" s="32" t="e">
        <f ca="1">INDIRECT("Shading!"&amp;$DZ$28&amp;$EA$28+ROW(E139)-23)</f>
        <v>#REF!</v>
      </c>
      <c r="F139" s="31" t="e">
        <f ca="1">INDIRECT("Shading!"&amp;$DZ$29&amp;$EA$29+ROW(F139)-23)</f>
        <v>#REF!</v>
      </c>
      <c r="G139" s="31" t="e">
        <f ca="1">INDIRECT("Shading!"&amp;$DZ$30&amp;$EA$30+ROW(G139)-23)</f>
        <v>#REF!</v>
      </c>
      <c r="H139" s="30" t="e">
        <f ca="1">INDIRECT("Shading!"&amp;$DZ$31&amp;$EA$31+ROW(H139)-23)</f>
        <v>#REF!</v>
      </c>
      <c r="I139" s="23"/>
      <c r="J139" s="23"/>
      <c r="K139" s="24"/>
      <c r="L139" s="19"/>
      <c r="M139" s="19"/>
      <c r="N139" s="25">
        <f ca="1">IF(AND(ISNUMBER(I139),ISNUMBER(J139),ISNUMBER(K139),ISNUMBER(L139),ISNUMBER(INDIRECT("Shading!"&amp;$DZ$33&amp;$EA$33+ROW(N139)-23))),INDIRECT("Shading!"&amp;$DZ$33&amp;$EA$33+ROW(N139)-23),1)</f>
        <v>1</v>
      </c>
      <c r="O139" s="25">
        <f ca="1">IF(AND(ISNUMBER(I139),ISNUMBER(J139),ISNUMBER(K139),ISNUMBER(L139),ISNUMBER(INDIRECT("Shading!"&amp;$DZ$34&amp;$EA$34+ROW(N139)-23))),INDIRECT("Shading!"&amp;$DZ$34&amp;$EA$34+ROW(O139)-23),1)</f>
        <v>1</v>
      </c>
      <c r="P139" s="18">
        <f ca="1">IF(AND(ISNUMBER(I139),ISNUMBER(J139),ISNUMBER(K139),ISNUMBER(L139),ISNUMBER(N139)),1-(N139-BJ139)*(K139/IF(OR(E139="East",E139="West"),45,90)*(1-L139)/N139),1)</f>
        <v>1</v>
      </c>
      <c r="Q139" s="17">
        <f ca="1">IF(AND(ISNUMBER(I139),ISNUMBER(J139),ISNUMBER(K139),ISNUMBER(M139),ISNUMBER(O139)),1-(O139-CS139)*(K139/IF(OR(E139="East",E139="West"),45,90)*(1-M139)/O139),1)</f>
        <v>1</v>
      </c>
      <c r="R139" s="32" t="str">
        <f ca="1">IF(OR(P139&gt;1,Q139&gt;1),"Horizon shading ","")</f>
        <v/>
      </c>
      <c r="S139" s="29"/>
      <c r="T139" s="28"/>
      <c r="U139" s="39">
        <f>IF(AND(ISNUMBER(S139),ISNUMBER(T139)),1-0.5*(1-BT139),1)</f>
        <v>1</v>
      </c>
      <c r="V139" s="38">
        <f>IF(AND(ISNUMBER(S139),ISNUMBER(T139)),1-0.5*(1-DC139),1)</f>
        <v>1</v>
      </c>
      <c r="W139" s="215" t="str">
        <f>IF(OR(U139&gt;1,V139&gt;1),"Reveal shading ","")</f>
        <v/>
      </c>
      <c r="X139" s="23"/>
      <c r="Y139" s="23"/>
      <c r="Z139" s="19"/>
      <c r="AA139" s="19"/>
      <c r="AB139" s="25">
        <f ca="1">IF(AND(ISNUMBER(X139),ISNUMBER(Y139),ISNUMBER(Z139),ISNUMBER(INDIRECT("Shading!"&amp;$DZ$35&amp;$EA$35+ROW(N139)-23))),INDIRECT("Shading!"&amp;$DZ$35&amp;$EA$35+ROW(N139)-23),1)</f>
        <v>1</v>
      </c>
      <c r="AC139" s="25">
        <f ca="1">IF(AND(ISNUMBER(X139),ISNUMBER(Y139),ISNUMBER(AA139),ISNUMBER(INDIRECT("Shading!"&amp;$DZ$36&amp;$EA$36+ROW(N139)-23))),INDIRECT("Shading!"&amp;$DZ$36&amp;$EA$36+ROW(O139)-23),1)</f>
        <v>1</v>
      </c>
      <c r="AD139" s="18">
        <f ca="1">IF(AND(ISNUMBER(X139),ISNUMBER(Y139),ISNUMBER(Z139),ISNUMBER(AB139)),1-(AB139-CD139)/AB139*(1-Z139),1)</f>
        <v>1</v>
      </c>
      <c r="AE139" s="17">
        <f ca="1">IF(AND(ISNUMBER(X139),ISNUMBER(Y139),ISNUMBER(AA139),ISNUMBER(AC139)),1-(AC139-DM139)/AC139*(1-AA139),1)</f>
        <v>1</v>
      </c>
      <c r="AF139" s="215" t="str">
        <f ca="1">IF(OR(AD139&gt;1,AE139&gt;1),"Overhang shading ","")</f>
        <v/>
      </c>
      <c r="AG139" s="24"/>
      <c r="AH139" s="24"/>
      <c r="AI139" s="23"/>
      <c r="AJ139" s="37">
        <f>IF(AND(ISNUMBER($AI$19),ISNUMBER(AG139)),$F139*$AI$19/1000*$AG139,0)</f>
        <v>0</v>
      </c>
      <c r="AK139" s="36">
        <f>IF(AND(ISNUMBER($AI$19),ISNUMBER(AH139)),IF(ISNUMBER($AI139),$AI139,$G139)*$AI$19/1000*$AH139,0)</f>
        <v>0</v>
      </c>
      <c r="AL139" s="35">
        <f>IF(OR(AJ139&gt;0,AK139&gt;0),1-(AJ139+AK139)/H139*$AI$18,1)</f>
        <v>1</v>
      </c>
      <c r="AM139" s="215" t="str">
        <f>IF(AL139&gt;1,"Glazing bars/juliet balcony shading ","")</f>
        <v/>
      </c>
      <c r="AN139" s="19"/>
      <c r="AO139" s="19"/>
      <c r="AP139" s="18" t="str">
        <f ca="1">IF(OR(P139*U139*AD139*AL139*IF(ISNUMBER(AN139),AN139,1)&gt;=1,P139*U139*AD139*AL139*IF(ISNUMBER(AN139),AN139,1)=0),"",P139*U139*AD139*AL139*IF(ISNUMBER(AN139),AN139,1))</f>
        <v/>
      </c>
      <c r="AQ139" s="17" t="str">
        <f ca="1">IF(OR(Q139*V139*AE139*AL139*IF(ISNUMBER(AO139),AO139,1)&gt;=1,Q139*V139*AE139*AL139*IF(ISNUMBER(AO139),AO139,1)=0),"",Q139*V139*AE139*AL139*IF(ISNUMBER(AO139),AO139,1))</f>
        <v/>
      </c>
      <c r="AR139" s="16" t="str">
        <f ca="1">'Additional Shading 424'!$AP139</f>
        <v/>
      </c>
      <c r="AS139" s="16" t="str">
        <f ca="1">'Additional Shading 424'!$AQ139</f>
        <v/>
      </c>
      <c r="AZ139" s="15" t="e">
        <f ca="1">D139</f>
        <v>#REF!</v>
      </c>
      <c r="BA139" s="15" t="e">
        <f ca="1">C139</f>
        <v>#REF!</v>
      </c>
      <c r="BB139" s="14">
        <f>IF(AND(I139=0,J139=0),1,I139/J139)</f>
        <v>1</v>
      </c>
      <c r="BC139" s="14" t="e">
        <f ca="1">INT(MOD(BA139,360)/90)*90</f>
        <v>#REF!</v>
      </c>
      <c r="BD139" s="14" t="e">
        <f ca="1">IF(BC139=0,$BC$13+(1-$BC$13)/(1+$BB139^2)^$BD$13,IF(BC139=180,$BC$11+(1-$BC$11)/(1+$BB139^2)^$BD$11,$BC$12+(1-$BC$12)/(1+$BB139^2)^$BD$12))</f>
        <v>#REF!</v>
      </c>
      <c r="BE139" s="14" t="e">
        <f ca="1">IF(BC139=270,$BC$13+(1-$BC$13)/(1+$BB139^2)^$BD$13,IF(BC139=90,$BC$11+(1-$BC$11)/(1+$BB139^2)^$BD$11,$BC$12+(1-$BC$12)/(1+$BB139^2)^$BD$12))</f>
        <v>#REF!</v>
      </c>
      <c r="BF139" s="14" t="e">
        <f ca="1">BD139+1/2*(BE139-BD139)*(1-COS(2*($BA139-$BC139)*$BD$8))</f>
        <v>#REF!</v>
      </c>
      <c r="BG139" s="14" t="e">
        <f ca="1">IF(BC139=0,$BC$19*EXP($BD$19*$BB139)+1-$BC$19,IF(BC139=180,$BC$17+(1-$BC$17)/(1+$BB139^2)^$BD$17,$BC$18*EXP($BD$18*$BB139)+1-$BC$18))</f>
        <v>#REF!</v>
      </c>
      <c r="BH139" s="14" t="e">
        <f ca="1">IF(BC139=270,$BC$19*EXP($BD$19*$BB139)+1-$BC$19,IF(BC139=90,$BC$17+(1-$BC$17)/(1+$BB139^2)^$BD$17,$BC$18*EXP($BD$18*$BB139)+1-$BC$18))</f>
        <v>#REF!</v>
      </c>
      <c r="BI139" s="14" t="e">
        <f ca="1">BG139+1/2*(BH139-BG139)*(1-COS(2*($BA139-$BC139)*$BD$8))</f>
        <v>#REF!</v>
      </c>
      <c r="BJ139" s="14" t="e">
        <f ca="1">IF(OR(ISNUMBER(I139),ISNUMBER(J139)),MAX(BF139+1/2*(BI139-BF139)*(1-COS(2*$AZ139*$BD$8)),IF(SIN(RADIANS(D139))&lt;&gt;0,1-$I139/$G139/ABS(SIN(RADIANS(D139))),0)),IF(ISNUMBER(A139),1,#N/A))</f>
        <v>#N/A</v>
      </c>
      <c r="BK139" s="14"/>
      <c r="BL139" s="14" t="e">
        <f ca="1">S139/(0.5*F139+T139)</f>
        <v>#REF!</v>
      </c>
      <c r="BM139" s="14" t="e">
        <f ca="1">INT(MOD(BA139,360)/90)*90</f>
        <v>#REF!</v>
      </c>
      <c r="BN139" s="14" t="e">
        <f ca="1">IF(BM139=0,$BM$13*EXP($BN$13*$BL139)+1-$BM$13,IF(BM139=180,$BM$11*EXP($BN$11*$BL139)+1-$BM$11,$BM$12*EXP($BN$12*$BL139)+1-$BM$12))</f>
        <v>#REF!</v>
      </c>
      <c r="BO139" s="14" t="e">
        <f ca="1">IF(BM139=270,$BM$13*EXP($BN$13*$BL139)+1-$BM$13,IF(BM139=90,$BM$11*EXP($BN$11*$BL139)+1-$BM$11,$BM$12*EXP($BN$12*$BL139)+1-$BM$12))</f>
        <v>#REF!</v>
      </c>
      <c r="BP139" s="14" t="e">
        <f ca="1">BN139+1/2*(BO139-BN139)*(1-COS(2*($C139-$BM139)*$BN$8))</f>
        <v>#REF!</v>
      </c>
      <c r="BQ139" s="14" t="e">
        <f ca="1">IF(BM139=0,$BM$19*EXP($BN$19*$BL139)+1-$BM$19,IF(BM139=180,$BM$17*EXP($BN$17*$BL139)+1-$BM$17,$BM$18*EXP($BN$18*$BL139)+1-$BM$18))</f>
        <v>#REF!</v>
      </c>
      <c r="BR139" s="14" t="e">
        <f ca="1">IF(BM139=270,$BM$19*EXP($BN$19*$BL139)+1-$BM$19,IF(BM139=90,$BM$17*EXP($BN$17*$BL139)+1-$BM$17,$BM$18*EXP($BN$18*$BL139)+1-$BM$18))</f>
        <v>#REF!</v>
      </c>
      <c r="BS139" s="14" t="e">
        <f ca="1">BQ139+1/2*(BR139-BQ139)*(1-COS(2*($C139-$BM139)*$BN$8))</f>
        <v>#REF!</v>
      </c>
      <c r="BT139" s="14" t="e">
        <f ca="1">BP139+1/2*(BS139-BP139)*(1-COS(2*$AZ139*$BN$8))</f>
        <v>#REF!</v>
      </c>
      <c r="BU139" s="14"/>
      <c r="BV139" s="14" t="e">
        <f ca="1">X139/(0.5*G139+Y139)</f>
        <v>#REF!</v>
      </c>
      <c r="BW139" s="14" t="e">
        <f ca="1">INT(MOD(BA139,360)/90)*90</f>
        <v>#REF!</v>
      </c>
      <c r="BX139" s="14" t="e">
        <f ca="1">IF(BW139=0,$BW$13*EXP($BX$13*$BV139)+1-$BW$13,IF(BW139=180,$BW$11*EXP($BX$11*$BV139)+1-$BW$11,$BW$12*EXP($BX$12*$BV139)+1-$BW$12))</f>
        <v>#REF!</v>
      </c>
      <c r="BY139" s="14" t="e">
        <f ca="1">IF(BW139=270,$BW$13*EXP($BX$13*$BV139)+1-$BW$13,IF(BW139=90,$BW$11*EXP($BX$11*$BV139)+1-$BW$11,$BW$12*EXP($BX$12*$BV139)+1-$BW$12))</f>
        <v>#REF!</v>
      </c>
      <c r="BZ139" s="14" t="e">
        <f ca="1">BX139+1/2*(BY139-BX139)*(1-COS(2*($BA139-$BW139)*$BX$8))</f>
        <v>#REF!</v>
      </c>
      <c r="CA139" s="14" t="e">
        <f ca="1">MIN(1,IF(BW139=0,$BW$19*EXP($BX$19*$BV139)+1-$BW$19,IF(BW139=180,$BW$17*EXP($BX$17*$BV139)+1-$BW$17,$BW$18*EXP($BX$18*$BV139)+1-$BW$18)))</f>
        <v>#REF!</v>
      </c>
      <c r="CB139" s="14" t="e">
        <f ca="1">IF(BW139=270,$BW$19*EXP($BX$19*$BV139)+1-$BW$19,IF(BW139=90,$BW$17*EXP($BX$17*$BV139)+1-$BW$17,$BW$18*EXP($BX$18*$BV139)+1-$BW$18))</f>
        <v>#REF!</v>
      </c>
      <c r="CC139" s="14" t="e">
        <f ca="1">CA139+1/2*(CB139-CA139)*(1-COS(2*($BA139-$BW139)*$BX$8))</f>
        <v>#REF!</v>
      </c>
      <c r="CD139" s="14" t="e">
        <f ca="1">BZ139+1/2*(CC139-BZ139)*(1-COS(2*$AZ139*$BX$8))</f>
        <v>#REF!</v>
      </c>
      <c r="CI139" s="15" t="e">
        <f ca="1">D139</f>
        <v>#REF!</v>
      </c>
      <c r="CJ139" s="15" t="e">
        <f ca="1">C139</f>
        <v>#REF!</v>
      </c>
      <c r="CK139" s="14">
        <f>IF(AND(I139=0,J139=0),1,I139/J139)</f>
        <v>1</v>
      </c>
      <c r="CL139" s="14" t="e">
        <f ca="1">INT(MOD(CJ139,360)/90)*90</f>
        <v>#REF!</v>
      </c>
      <c r="CM139" s="14" t="e">
        <f ca="1">IF(CL139=0,$CL$13*EXP($CM$13*$CK139)+1-$CL$13,IF(CL139=180,$CL$11*EXP($CM$11*$CK139)+1-$CL$11,$CL$12*EXP($CM$12*$CK139)+1-$CL$12))</f>
        <v>#REF!</v>
      </c>
      <c r="CN139" s="14" t="e">
        <f ca="1">IF(CL139=270,$CL$13*EXP($CM$13*$CK139)+1-$CL$13,IF(CL139=90,$CL$11*EXP($CM$11*$CK139)+1-$CL$11,$CL$12*EXP($CM$12*$CK139)+1-$CL$12))</f>
        <v>#REF!</v>
      </c>
      <c r="CO139" s="14" t="e">
        <f ca="1">CM139+1/2*(CN139-CM139)*(1-COS(2*($CJ139-$CL139)*$CM$8))</f>
        <v>#REF!</v>
      </c>
      <c r="CP139" s="14" t="e">
        <f ca="1">IF(CL139=0,$CL$19*EXP($CM$19*$CK139)+1-$CL$19,IF(CL139=180,$CL$17*EXP($CM$17*$CK139)+1-$CL$17,$CL$18*EXP($CM$18*$CK139)+1-$CL$18))</f>
        <v>#REF!</v>
      </c>
      <c r="CQ139" s="14" t="e">
        <f ca="1">IF(CL139=270,$CL$19*EXP($CM$19*$CK139)+1-$CL$19,IF(CL139=90,$CL$17*EXP($CM$17*$CK139)+1-$CL$17,$CL$18*EXP($CM$18*$CK139)+1-$CL$18))</f>
        <v>#REF!</v>
      </c>
      <c r="CR139" s="14" t="e">
        <f ca="1">CP139+1/2*(CQ139-CP139)*(1-COS(2*($CJ139-$CL139)*$CM$8))</f>
        <v>#REF!</v>
      </c>
      <c r="CS139" s="14" t="e">
        <f ca="1">IF(OR(ISNUMBER(I139),ISNUMBER(J139)),MAX(CO139+1/2*(CR139-CO139)*(1-COS(2*$CI139*$CM$8)),IF(SIN(RADIANS(D139))&lt;&gt;0,1-$I139/$G139/ABS(SIN(RADIANS(D139))),0)),IF(ISNUMBER(A139),1,#N/A))</f>
        <v>#N/A</v>
      </c>
      <c r="CT139" s="14"/>
      <c r="CU139" s="14" t="e">
        <f ca="1">S139/(0.5*F139+T139)</f>
        <v>#REF!</v>
      </c>
      <c r="CV139" s="14" t="e">
        <f ca="1">INT(MOD(BA139,360)/90)*90</f>
        <v>#REF!</v>
      </c>
      <c r="CW139" s="14" t="e">
        <f ca="1">IF(CV139=0,$CV$13*EXP($CW$13*$CU139)+1-$CV$13,IF(CV139=180,$CV$11*EXP($CW$11*$CU139)+1-$CV$11,$CV$12*EXP($CW$12*$CU139)+1-$CV$12))</f>
        <v>#REF!</v>
      </c>
      <c r="CX139" s="14" t="e">
        <f ca="1">IF(CV139=270,$CV$13*EXP($CW$13*$CU139)+1-$CV$13,IF(CV139=90,$CV$11*EXP($CW$11*$CU139)+1-$CV$11,$CV$12*EXP($CW$12*$CU139)+1-$CV$12))</f>
        <v>#REF!</v>
      </c>
      <c r="CY139" s="14" t="e">
        <f ca="1">CW139+1/2*(CX139-CW139)*(1-COS(2*($CJ139-$CV139)*$CW$8))</f>
        <v>#REF!</v>
      </c>
      <c r="CZ139" s="14" t="e">
        <f ca="1">IF(CV139=0,$CV$19*EXP($CW$19*$CU139)+1-$CV$19,IF(CV139=180,$CV$17*EXP($CW$17*$CU139)+1-$CV$17,$CV$18*EXP($CW$18*$CU139)+1-$CV$18))</f>
        <v>#REF!</v>
      </c>
      <c r="DA139" s="14" t="e">
        <f ca="1">IF(CV139=270,$CV$19*EXP($CW$19*$CU139)+1-$CV$19,IF(CV139=90,$CV$17*EXP($CW$17*$CU139)+1-$CV$17,$CV$18*EXP($CW$18*$CU139)+1-$CV$18))</f>
        <v>#REF!</v>
      </c>
      <c r="DB139" s="14" t="e">
        <f ca="1">CZ139+1/2*(DA139-CZ139)*(1-COS(2*($CJ139-$CV139)*$CW$8))</f>
        <v>#REF!</v>
      </c>
      <c r="DC139" s="14" t="e">
        <f ca="1">IF(OR(ISNUMBER(S139),ISNUMBER(T139)),CY139+1/2*(DB139-CY139)*(1-COS(2*CI139*$CW$8)),IF(ISNUMBER(A139),1,#N/A))</f>
        <v>#N/A</v>
      </c>
      <c r="DD139" s="14"/>
      <c r="DE139" s="14" t="e">
        <f ca="1">X139/(0.5*G139+Y139)</f>
        <v>#REF!</v>
      </c>
      <c r="DF139" s="14" t="e">
        <f ca="1">INT(MOD(CJ139,360)/90)*90</f>
        <v>#REF!</v>
      </c>
      <c r="DG139" s="14" t="e">
        <f ca="1">IF(DF139=0,$DF$13*EXP($DG$13*$DE139)+1-$DF$13,IF(DF139=180,$DF$11*EXP($DG$11*$DE139)+1-$DF$11,$DF$12*EXP($DG$12*$DE139)+1-$DF$12))</f>
        <v>#REF!</v>
      </c>
      <c r="DH139" s="14" t="e">
        <f ca="1">IF(DF139=270,$DF$13*EXP($DG$13*$DE139)+1-$DF$13,IF(DF139=90,$DF$11*EXP($DG$11*$DE139)+1-$DF$11,$DF$12*EXP($DG$12*$DE139)+1-$DF$12))</f>
        <v>#REF!</v>
      </c>
      <c r="DI139" s="14" t="e">
        <f ca="1">DG139+1/2*(DH139-DG139)*(1-COS(2*($CJ139-$DF139)*$DG$8))</f>
        <v>#REF!</v>
      </c>
      <c r="DJ139" s="14" t="e">
        <f ca="1">MIN(1,IF(DF139=0,$DF$19+(1-$DF$19)/(1+$DE139^2)^$DG$19,IF(DF139=180,$DF$17+(1-$DF$17)/(1+$DE139^2)^$DG$17,$DF$18+(1-$DF$18)/(1+$DE139^2)^$DG$18)))</f>
        <v>#REF!</v>
      </c>
      <c r="DK139" s="14" t="e">
        <f ca="1">IF(DF139=270,$DF$19+(1-$DF$19)/(1+$DE139^2)^$DG$19,IF(DF139=90,$DF$17+(1-$DF$17)/(1+$DE139^2)^$DG$17,$DF$18+(1-$DF$18)/(1+$DE139^2)^$DG$18))</f>
        <v>#REF!</v>
      </c>
      <c r="DL139" s="14" t="e">
        <f ca="1">DJ139+1/2*(DK139-DJ139)*(1-COS(2*($CJ139-$DF139)*$DG$8))</f>
        <v>#REF!</v>
      </c>
      <c r="DM139" s="14" t="e">
        <f ca="1">IF(OR(ISNUMBER(X139),ISNUMBER(Y139)),DI139+1/2*(DL139-DI139)*(1-COS(2*$CI139*$DG$8)),IF(ISNUMBER(A139),1,#N/A))</f>
        <v>#N/A</v>
      </c>
    </row>
    <row r="140" spans="1:117" s="1" customFormat="1">
      <c r="A140" s="33" t="e">
        <f ca="1">INDIRECT("Shading!"&amp;$DZ$24&amp;$EA$24+ROW(A140)-23)</f>
        <v>#REF!</v>
      </c>
      <c r="B140" s="34" t="e">
        <f ca="1">INDIRECT("Shading!"&amp;$DZ$25&amp;$EA$25+ROW(B140)-23)</f>
        <v>#REF!</v>
      </c>
      <c r="C140" s="33" t="e">
        <f ca="1">INDIRECT("Shading!"&amp;$DZ$26&amp;$EA$26+ROW(C140)-23)</f>
        <v>#REF!</v>
      </c>
      <c r="D140" s="33" t="e">
        <f ca="1">INDIRECT("Shading!"&amp;$DZ$27&amp;$EA$27+ROW(D140)-23)</f>
        <v>#REF!</v>
      </c>
      <c r="E140" s="32" t="e">
        <f ca="1">INDIRECT("Shading!"&amp;$DZ$28&amp;$EA$28+ROW(E140)-23)</f>
        <v>#REF!</v>
      </c>
      <c r="F140" s="31" t="e">
        <f ca="1">INDIRECT("Shading!"&amp;$DZ$29&amp;$EA$29+ROW(F140)-23)</f>
        <v>#REF!</v>
      </c>
      <c r="G140" s="31" t="e">
        <f ca="1">INDIRECT("Shading!"&amp;$DZ$30&amp;$EA$30+ROW(G140)-23)</f>
        <v>#REF!</v>
      </c>
      <c r="H140" s="30" t="e">
        <f ca="1">INDIRECT("Shading!"&amp;$DZ$31&amp;$EA$31+ROW(H140)-23)</f>
        <v>#REF!</v>
      </c>
      <c r="I140" s="23"/>
      <c r="J140" s="23"/>
      <c r="K140" s="24"/>
      <c r="L140" s="19"/>
      <c r="M140" s="19"/>
      <c r="N140" s="25">
        <f ca="1">IF(AND(ISNUMBER(I140),ISNUMBER(J140),ISNUMBER(K140),ISNUMBER(L140),ISNUMBER(INDIRECT("Shading!"&amp;$DZ$33&amp;$EA$33+ROW(N140)-23))),INDIRECT("Shading!"&amp;$DZ$33&amp;$EA$33+ROW(N140)-23),1)</f>
        <v>1</v>
      </c>
      <c r="O140" s="25">
        <f ca="1">IF(AND(ISNUMBER(I140),ISNUMBER(J140),ISNUMBER(K140),ISNUMBER(L140),ISNUMBER(INDIRECT("Shading!"&amp;$DZ$34&amp;$EA$34+ROW(N140)-23))),INDIRECT("Shading!"&amp;$DZ$34&amp;$EA$34+ROW(O140)-23),1)</f>
        <v>1</v>
      </c>
      <c r="P140" s="18">
        <f ca="1">IF(AND(ISNUMBER(I140),ISNUMBER(J140),ISNUMBER(K140),ISNUMBER(L140),ISNUMBER(N140)),1-(N140-BJ140)*(K140/IF(OR(E140="East",E140="West"),45,90)*(1-L140)/N140),1)</f>
        <v>1</v>
      </c>
      <c r="Q140" s="17">
        <f ca="1">IF(AND(ISNUMBER(I140),ISNUMBER(J140),ISNUMBER(K140),ISNUMBER(M140),ISNUMBER(O140)),1-(O140-CS140)*(K140/IF(OR(E140="East",E140="West"),45,90)*(1-M140)/O140),1)</f>
        <v>1</v>
      </c>
      <c r="R140" s="32" t="str">
        <f ca="1">IF(OR(P140&gt;1,Q140&gt;1),"Horizon shading ","")</f>
        <v/>
      </c>
      <c r="S140" s="29"/>
      <c r="T140" s="28"/>
      <c r="U140" s="39">
        <f>IF(AND(ISNUMBER(S140),ISNUMBER(T140)),1-0.5*(1-BT140),1)</f>
        <v>1</v>
      </c>
      <c r="V140" s="38">
        <f>IF(AND(ISNUMBER(S140),ISNUMBER(T140)),1-0.5*(1-DC140),1)</f>
        <v>1</v>
      </c>
      <c r="W140" s="215" t="str">
        <f>IF(OR(U140&gt;1,V140&gt;1),"Reveal shading ","")</f>
        <v/>
      </c>
      <c r="X140" s="23"/>
      <c r="Y140" s="23"/>
      <c r="Z140" s="19"/>
      <c r="AA140" s="19"/>
      <c r="AB140" s="25">
        <f ca="1">IF(AND(ISNUMBER(X140),ISNUMBER(Y140),ISNUMBER(Z140),ISNUMBER(INDIRECT("Shading!"&amp;$DZ$35&amp;$EA$35+ROW(N140)-23))),INDIRECT("Shading!"&amp;$DZ$35&amp;$EA$35+ROW(N140)-23),1)</f>
        <v>1</v>
      </c>
      <c r="AC140" s="25">
        <f ca="1">IF(AND(ISNUMBER(X140),ISNUMBER(Y140),ISNUMBER(AA140),ISNUMBER(INDIRECT("Shading!"&amp;$DZ$36&amp;$EA$36+ROW(N140)-23))),INDIRECT("Shading!"&amp;$DZ$36&amp;$EA$36+ROW(O140)-23),1)</f>
        <v>1</v>
      </c>
      <c r="AD140" s="18">
        <f ca="1">IF(AND(ISNUMBER(X140),ISNUMBER(Y140),ISNUMBER(Z140),ISNUMBER(AB140)),1-(AB140-CD140)/AB140*(1-Z140),1)</f>
        <v>1</v>
      </c>
      <c r="AE140" s="17">
        <f ca="1">IF(AND(ISNUMBER(X140),ISNUMBER(Y140),ISNUMBER(AA140),ISNUMBER(AC140)),1-(AC140-DM140)/AC140*(1-AA140),1)</f>
        <v>1</v>
      </c>
      <c r="AF140" s="215" t="str">
        <f ca="1">IF(OR(AD140&gt;1,AE140&gt;1),"Overhang shading ","")</f>
        <v/>
      </c>
      <c r="AG140" s="24"/>
      <c r="AH140" s="24"/>
      <c r="AI140" s="23"/>
      <c r="AJ140" s="37">
        <f>IF(AND(ISNUMBER($AI$19),ISNUMBER(AG140)),$F140*$AI$19/1000*$AG140,0)</f>
        <v>0</v>
      </c>
      <c r="AK140" s="36">
        <f>IF(AND(ISNUMBER($AI$19),ISNUMBER(AH140)),IF(ISNUMBER($AI140),$AI140,$G140)*$AI$19/1000*$AH140,0)</f>
        <v>0</v>
      </c>
      <c r="AL140" s="35">
        <f>IF(OR(AJ140&gt;0,AK140&gt;0),1-(AJ140+AK140)/H140*$AI$18,1)</f>
        <v>1</v>
      </c>
      <c r="AM140" s="215" t="str">
        <f>IF(AL140&gt;1,"Glazing bars/juliet balcony shading ","")</f>
        <v/>
      </c>
      <c r="AN140" s="19"/>
      <c r="AO140" s="19"/>
      <c r="AP140" s="18" t="str">
        <f ca="1">IF(OR(P140*U140*AD140*AL140*IF(ISNUMBER(AN140),AN140,1)&gt;=1,P140*U140*AD140*AL140*IF(ISNUMBER(AN140),AN140,1)=0),"",P140*U140*AD140*AL140*IF(ISNUMBER(AN140),AN140,1))</f>
        <v/>
      </c>
      <c r="AQ140" s="17" t="str">
        <f ca="1">IF(OR(Q140*V140*AE140*AL140*IF(ISNUMBER(AO140),AO140,1)&gt;=1,Q140*V140*AE140*AL140*IF(ISNUMBER(AO140),AO140,1)=0),"",Q140*V140*AE140*AL140*IF(ISNUMBER(AO140),AO140,1))</f>
        <v/>
      </c>
      <c r="AR140" s="16" t="str">
        <f ca="1">'Additional Shading 424'!$AP140</f>
        <v/>
      </c>
      <c r="AS140" s="16" t="str">
        <f ca="1">'Additional Shading 424'!$AQ140</f>
        <v/>
      </c>
      <c r="AZ140" s="15" t="e">
        <f ca="1">D140</f>
        <v>#REF!</v>
      </c>
      <c r="BA140" s="15" t="e">
        <f ca="1">C140</f>
        <v>#REF!</v>
      </c>
      <c r="BB140" s="14">
        <f>IF(AND(I140=0,J140=0),1,I140/J140)</f>
        <v>1</v>
      </c>
      <c r="BC140" s="14" t="e">
        <f ca="1">INT(MOD(BA140,360)/90)*90</f>
        <v>#REF!</v>
      </c>
      <c r="BD140" s="14" t="e">
        <f ca="1">IF(BC140=0,$BC$13+(1-$BC$13)/(1+$BB140^2)^$BD$13,IF(BC140=180,$BC$11+(1-$BC$11)/(1+$BB140^2)^$BD$11,$BC$12+(1-$BC$12)/(1+$BB140^2)^$BD$12))</f>
        <v>#REF!</v>
      </c>
      <c r="BE140" s="14" t="e">
        <f ca="1">IF(BC140=270,$BC$13+(1-$BC$13)/(1+$BB140^2)^$BD$13,IF(BC140=90,$BC$11+(1-$BC$11)/(1+$BB140^2)^$BD$11,$BC$12+(1-$BC$12)/(1+$BB140^2)^$BD$12))</f>
        <v>#REF!</v>
      </c>
      <c r="BF140" s="14" t="e">
        <f ca="1">BD140+1/2*(BE140-BD140)*(1-COS(2*($BA140-$BC140)*$BD$8))</f>
        <v>#REF!</v>
      </c>
      <c r="BG140" s="14" t="e">
        <f ca="1">IF(BC140=0,$BC$19*EXP($BD$19*$BB140)+1-$BC$19,IF(BC140=180,$BC$17+(1-$BC$17)/(1+$BB140^2)^$BD$17,$BC$18*EXP($BD$18*$BB140)+1-$BC$18))</f>
        <v>#REF!</v>
      </c>
      <c r="BH140" s="14" t="e">
        <f ca="1">IF(BC140=270,$BC$19*EXP($BD$19*$BB140)+1-$BC$19,IF(BC140=90,$BC$17+(1-$BC$17)/(1+$BB140^2)^$BD$17,$BC$18*EXP($BD$18*$BB140)+1-$BC$18))</f>
        <v>#REF!</v>
      </c>
      <c r="BI140" s="14" t="e">
        <f ca="1">BG140+1/2*(BH140-BG140)*(1-COS(2*($BA140-$BC140)*$BD$8))</f>
        <v>#REF!</v>
      </c>
      <c r="BJ140" s="14" t="e">
        <f ca="1">IF(OR(ISNUMBER(I140),ISNUMBER(J140)),MAX(BF140+1/2*(BI140-BF140)*(1-COS(2*$AZ140*$BD$8)),IF(SIN(RADIANS(D140))&lt;&gt;0,1-$I140/$G140/ABS(SIN(RADIANS(D140))),0)),IF(ISNUMBER(A140),1,#N/A))</f>
        <v>#N/A</v>
      </c>
      <c r="BK140" s="14"/>
      <c r="BL140" s="14" t="e">
        <f ca="1">S140/(0.5*F140+T140)</f>
        <v>#REF!</v>
      </c>
      <c r="BM140" s="14" t="e">
        <f ca="1">INT(MOD(BA140,360)/90)*90</f>
        <v>#REF!</v>
      </c>
      <c r="BN140" s="14" t="e">
        <f ca="1">IF(BM140=0,$BM$13*EXP($BN$13*$BL140)+1-$BM$13,IF(BM140=180,$BM$11*EXP($BN$11*$BL140)+1-$BM$11,$BM$12*EXP($BN$12*$BL140)+1-$BM$12))</f>
        <v>#REF!</v>
      </c>
      <c r="BO140" s="14" t="e">
        <f ca="1">IF(BM140=270,$BM$13*EXP($BN$13*$BL140)+1-$BM$13,IF(BM140=90,$BM$11*EXP($BN$11*$BL140)+1-$BM$11,$BM$12*EXP($BN$12*$BL140)+1-$BM$12))</f>
        <v>#REF!</v>
      </c>
      <c r="BP140" s="14" t="e">
        <f ca="1">BN140+1/2*(BO140-BN140)*(1-COS(2*($C140-$BM140)*$BN$8))</f>
        <v>#REF!</v>
      </c>
      <c r="BQ140" s="14" t="e">
        <f ca="1">IF(BM140=0,$BM$19*EXP($BN$19*$BL140)+1-$BM$19,IF(BM140=180,$BM$17*EXP($BN$17*$BL140)+1-$BM$17,$BM$18*EXP($BN$18*$BL140)+1-$BM$18))</f>
        <v>#REF!</v>
      </c>
      <c r="BR140" s="14" t="e">
        <f ca="1">IF(BM140=270,$BM$19*EXP($BN$19*$BL140)+1-$BM$19,IF(BM140=90,$BM$17*EXP($BN$17*$BL140)+1-$BM$17,$BM$18*EXP($BN$18*$BL140)+1-$BM$18))</f>
        <v>#REF!</v>
      </c>
      <c r="BS140" s="14" t="e">
        <f ca="1">BQ140+1/2*(BR140-BQ140)*(1-COS(2*($C140-$BM140)*$BN$8))</f>
        <v>#REF!</v>
      </c>
      <c r="BT140" s="14" t="e">
        <f ca="1">BP140+1/2*(BS140-BP140)*(1-COS(2*$AZ140*$BN$8))</f>
        <v>#REF!</v>
      </c>
      <c r="BU140" s="14"/>
      <c r="BV140" s="14" t="e">
        <f ca="1">X140/(0.5*G140+Y140)</f>
        <v>#REF!</v>
      </c>
      <c r="BW140" s="14" t="e">
        <f ca="1">INT(MOD(BA140,360)/90)*90</f>
        <v>#REF!</v>
      </c>
      <c r="BX140" s="14" t="e">
        <f ca="1">IF(BW140=0,$BW$13*EXP($BX$13*$BV140)+1-$BW$13,IF(BW140=180,$BW$11*EXP($BX$11*$BV140)+1-$BW$11,$BW$12*EXP($BX$12*$BV140)+1-$BW$12))</f>
        <v>#REF!</v>
      </c>
      <c r="BY140" s="14" t="e">
        <f ca="1">IF(BW140=270,$BW$13*EXP($BX$13*$BV140)+1-$BW$13,IF(BW140=90,$BW$11*EXP($BX$11*$BV140)+1-$BW$11,$BW$12*EXP($BX$12*$BV140)+1-$BW$12))</f>
        <v>#REF!</v>
      </c>
      <c r="BZ140" s="14" t="e">
        <f ca="1">BX140+1/2*(BY140-BX140)*(1-COS(2*($BA140-$BW140)*$BX$8))</f>
        <v>#REF!</v>
      </c>
      <c r="CA140" s="14" t="e">
        <f ca="1">MIN(1,IF(BW140=0,$BW$19*EXP($BX$19*$BV140)+1-$BW$19,IF(BW140=180,$BW$17*EXP($BX$17*$BV140)+1-$BW$17,$BW$18*EXP($BX$18*$BV140)+1-$BW$18)))</f>
        <v>#REF!</v>
      </c>
      <c r="CB140" s="14" t="e">
        <f ca="1">IF(BW140=270,$BW$19*EXP($BX$19*$BV140)+1-$BW$19,IF(BW140=90,$BW$17*EXP($BX$17*$BV140)+1-$BW$17,$BW$18*EXP($BX$18*$BV140)+1-$BW$18))</f>
        <v>#REF!</v>
      </c>
      <c r="CC140" s="14" t="e">
        <f ca="1">CA140+1/2*(CB140-CA140)*(1-COS(2*($BA140-$BW140)*$BX$8))</f>
        <v>#REF!</v>
      </c>
      <c r="CD140" s="14" t="e">
        <f ca="1">BZ140+1/2*(CC140-BZ140)*(1-COS(2*$AZ140*$BX$8))</f>
        <v>#REF!</v>
      </c>
      <c r="CI140" s="15" t="e">
        <f ca="1">D140</f>
        <v>#REF!</v>
      </c>
      <c r="CJ140" s="15" t="e">
        <f ca="1">C140</f>
        <v>#REF!</v>
      </c>
      <c r="CK140" s="14">
        <f>IF(AND(I140=0,J140=0),1,I140/J140)</f>
        <v>1</v>
      </c>
      <c r="CL140" s="14" t="e">
        <f ca="1">INT(MOD(CJ140,360)/90)*90</f>
        <v>#REF!</v>
      </c>
      <c r="CM140" s="14" t="e">
        <f ca="1">IF(CL140=0,$CL$13*EXP($CM$13*$CK140)+1-$CL$13,IF(CL140=180,$CL$11*EXP($CM$11*$CK140)+1-$CL$11,$CL$12*EXP($CM$12*$CK140)+1-$CL$12))</f>
        <v>#REF!</v>
      </c>
      <c r="CN140" s="14" t="e">
        <f ca="1">IF(CL140=270,$CL$13*EXP($CM$13*$CK140)+1-$CL$13,IF(CL140=90,$CL$11*EXP($CM$11*$CK140)+1-$CL$11,$CL$12*EXP($CM$12*$CK140)+1-$CL$12))</f>
        <v>#REF!</v>
      </c>
      <c r="CO140" s="14" t="e">
        <f ca="1">CM140+1/2*(CN140-CM140)*(1-COS(2*($CJ140-$CL140)*$CM$8))</f>
        <v>#REF!</v>
      </c>
      <c r="CP140" s="14" t="e">
        <f ca="1">IF(CL140=0,$CL$19*EXP($CM$19*$CK140)+1-$CL$19,IF(CL140=180,$CL$17*EXP($CM$17*$CK140)+1-$CL$17,$CL$18*EXP($CM$18*$CK140)+1-$CL$18))</f>
        <v>#REF!</v>
      </c>
      <c r="CQ140" s="14" t="e">
        <f ca="1">IF(CL140=270,$CL$19*EXP($CM$19*$CK140)+1-$CL$19,IF(CL140=90,$CL$17*EXP($CM$17*$CK140)+1-$CL$17,$CL$18*EXP($CM$18*$CK140)+1-$CL$18))</f>
        <v>#REF!</v>
      </c>
      <c r="CR140" s="14" t="e">
        <f ca="1">CP140+1/2*(CQ140-CP140)*(1-COS(2*($CJ140-$CL140)*$CM$8))</f>
        <v>#REF!</v>
      </c>
      <c r="CS140" s="14" t="e">
        <f ca="1">IF(OR(ISNUMBER(I140),ISNUMBER(J140)),MAX(CO140+1/2*(CR140-CO140)*(1-COS(2*$CI140*$CM$8)),IF(SIN(RADIANS(D140))&lt;&gt;0,1-$I140/$G140/ABS(SIN(RADIANS(D140))),0)),IF(ISNUMBER(A140),1,#N/A))</f>
        <v>#N/A</v>
      </c>
      <c r="CT140" s="14"/>
      <c r="CU140" s="14" t="e">
        <f ca="1">S140/(0.5*F140+T140)</f>
        <v>#REF!</v>
      </c>
      <c r="CV140" s="14" t="e">
        <f ca="1">INT(MOD(BA140,360)/90)*90</f>
        <v>#REF!</v>
      </c>
      <c r="CW140" s="14" t="e">
        <f ca="1">IF(CV140=0,$CV$13*EXP($CW$13*$CU140)+1-$CV$13,IF(CV140=180,$CV$11*EXP($CW$11*$CU140)+1-$CV$11,$CV$12*EXP($CW$12*$CU140)+1-$CV$12))</f>
        <v>#REF!</v>
      </c>
      <c r="CX140" s="14" t="e">
        <f ca="1">IF(CV140=270,$CV$13*EXP($CW$13*$CU140)+1-$CV$13,IF(CV140=90,$CV$11*EXP($CW$11*$CU140)+1-$CV$11,$CV$12*EXP($CW$12*$CU140)+1-$CV$12))</f>
        <v>#REF!</v>
      </c>
      <c r="CY140" s="14" t="e">
        <f ca="1">CW140+1/2*(CX140-CW140)*(1-COS(2*($CJ140-$CV140)*$CW$8))</f>
        <v>#REF!</v>
      </c>
      <c r="CZ140" s="14" t="e">
        <f ca="1">IF(CV140=0,$CV$19*EXP($CW$19*$CU140)+1-$CV$19,IF(CV140=180,$CV$17*EXP($CW$17*$CU140)+1-$CV$17,$CV$18*EXP($CW$18*$CU140)+1-$CV$18))</f>
        <v>#REF!</v>
      </c>
      <c r="DA140" s="14" t="e">
        <f ca="1">IF(CV140=270,$CV$19*EXP($CW$19*$CU140)+1-$CV$19,IF(CV140=90,$CV$17*EXP($CW$17*$CU140)+1-$CV$17,$CV$18*EXP($CW$18*$CU140)+1-$CV$18))</f>
        <v>#REF!</v>
      </c>
      <c r="DB140" s="14" t="e">
        <f ca="1">CZ140+1/2*(DA140-CZ140)*(1-COS(2*($CJ140-$CV140)*$CW$8))</f>
        <v>#REF!</v>
      </c>
      <c r="DC140" s="14" t="e">
        <f ca="1">IF(OR(ISNUMBER(S140),ISNUMBER(T140)),CY140+1/2*(DB140-CY140)*(1-COS(2*CI140*$CW$8)),IF(ISNUMBER(A140),1,#N/A))</f>
        <v>#N/A</v>
      </c>
      <c r="DD140" s="14"/>
      <c r="DE140" s="14" t="e">
        <f ca="1">X140/(0.5*G140+Y140)</f>
        <v>#REF!</v>
      </c>
      <c r="DF140" s="14" t="e">
        <f ca="1">INT(MOD(CJ140,360)/90)*90</f>
        <v>#REF!</v>
      </c>
      <c r="DG140" s="14" t="e">
        <f ca="1">IF(DF140=0,$DF$13*EXP($DG$13*$DE140)+1-$DF$13,IF(DF140=180,$DF$11*EXP($DG$11*$DE140)+1-$DF$11,$DF$12*EXP($DG$12*$DE140)+1-$DF$12))</f>
        <v>#REF!</v>
      </c>
      <c r="DH140" s="14" t="e">
        <f ca="1">IF(DF140=270,$DF$13*EXP($DG$13*$DE140)+1-$DF$13,IF(DF140=90,$DF$11*EXP($DG$11*$DE140)+1-$DF$11,$DF$12*EXP($DG$12*$DE140)+1-$DF$12))</f>
        <v>#REF!</v>
      </c>
      <c r="DI140" s="14" t="e">
        <f ca="1">DG140+1/2*(DH140-DG140)*(1-COS(2*($CJ140-$DF140)*$DG$8))</f>
        <v>#REF!</v>
      </c>
      <c r="DJ140" s="14" t="e">
        <f ca="1">MIN(1,IF(DF140=0,$DF$19+(1-$DF$19)/(1+$DE140^2)^$DG$19,IF(DF140=180,$DF$17+(1-$DF$17)/(1+$DE140^2)^$DG$17,$DF$18+(1-$DF$18)/(1+$DE140^2)^$DG$18)))</f>
        <v>#REF!</v>
      </c>
      <c r="DK140" s="14" t="e">
        <f ca="1">IF(DF140=270,$DF$19+(1-$DF$19)/(1+$DE140^2)^$DG$19,IF(DF140=90,$DF$17+(1-$DF$17)/(1+$DE140^2)^$DG$17,$DF$18+(1-$DF$18)/(1+$DE140^2)^$DG$18))</f>
        <v>#REF!</v>
      </c>
      <c r="DL140" s="14" t="e">
        <f ca="1">DJ140+1/2*(DK140-DJ140)*(1-COS(2*($CJ140-$DF140)*$DG$8))</f>
        <v>#REF!</v>
      </c>
      <c r="DM140" s="14" t="e">
        <f ca="1">IF(OR(ISNUMBER(X140),ISNUMBER(Y140)),DI140+1/2*(DL140-DI140)*(1-COS(2*$CI140*$DG$8)),IF(ISNUMBER(A140),1,#N/A))</f>
        <v>#N/A</v>
      </c>
    </row>
    <row r="141" spans="1:117" s="1" customFormat="1">
      <c r="A141" s="33" t="e">
        <f ca="1">INDIRECT("Shading!"&amp;$DZ$24&amp;$EA$24+ROW(A141)-23)</f>
        <v>#REF!</v>
      </c>
      <c r="B141" s="34" t="e">
        <f ca="1">INDIRECT("Shading!"&amp;$DZ$25&amp;$EA$25+ROW(B141)-23)</f>
        <v>#REF!</v>
      </c>
      <c r="C141" s="33" t="e">
        <f ca="1">INDIRECT("Shading!"&amp;$DZ$26&amp;$EA$26+ROW(C141)-23)</f>
        <v>#REF!</v>
      </c>
      <c r="D141" s="33" t="e">
        <f ca="1">INDIRECT("Shading!"&amp;$DZ$27&amp;$EA$27+ROW(D141)-23)</f>
        <v>#REF!</v>
      </c>
      <c r="E141" s="32" t="e">
        <f ca="1">INDIRECT("Shading!"&amp;$DZ$28&amp;$EA$28+ROW(E141)-23)</f>
        <v>#REF!</v>
      </c>
      <c r="F141" s="31" t="e">
        <f ca="1">INDIRECT("Shading!"&amp;$DZ$29&amp;$EA$29+ROW(F141)-23)</f>
        <v>#REF!</v>
      </c>
      <c r="G141" s="31" t="e">
        <f ca="1">INDIRECT("Shading!"&amp;$DZ$30&amp;$EA$30+ROW(G141)-23)</f>
        <v>#REF!</v>
      </c>
      <c r="H141" s="30" t="e">
        <f ca="1">INDIRECT("Shading!"&amp;$DZ$31&amp;$EA$31+ROW(H141)-23)</f>
        <v>#REF!</v>
      </c>
      <c r="I141" s="23"/>
      <c r="J141" s="23"/>
      <c r="K141" s="24"/>
      <c r="L141" s="19"/>
      <c r="M141" s="19"/>
      <c r="N141" s="25">
        <f ca="1">IF(AND(ISNUMBER(I141),ISNUMBER(J141),ISNUMBER(K141),ISNUMBER(L141),ISNUMBER(INDIRECT("Shading!"&amp;$DZ$33&amp;$EA$33+ROW(N141)-23))),INDIRECT("Shading!"&amp;$DZ$33&amp;$EA$33+ROW(N141)-23),1)</f>
        <v>1</v>
      </c>
      <c r="O141" s="25">
        <f ca="1">IF(AND(ISNUMBER(I141),ISNUMBER(J141),ISNUMBER(K141),ISNUMBER(L141),ISNUMBER(INDIRECT("Shading!"&amp;$DZ$34&amp;$EA$34+ROW(N141)-23))),INDIRECT("Shading!"&amp;$DZ$34&amp;$EA$34+ROW(O141)-23),1)</f>
        <v>1</v>
      </c>
      <c r="P141" s="18">
        <f ca="1">IF(AND(ISNUMBER(I141),ISNUMBER(J141),ISNUMBER(K141),ISNUMBER(L141),ISNUMBER(N141)),1-(N141-BJ141)*(K141/IF(OR(E141="East",E141="West"),45,90)*(1-L141)/N141),1)</f>
        <v>1</v>
      </c>
      <c r="Q141" s="17">
        <f ca="1">IF(AND(ISNUMBER(I141),ISNUMBER(J141),ISNUMBER(K141),ISNUMBER(M141),ISNUMBER(O141)),1-(O141-CS141)*(K141/IF(OR(E141="East",E141="West"),45,90)*(1-M141)/O141),1)</f>
        <v>1</v>
      </c>
      <c r="R141" s="32" t="str">
        <f ca="1">IF(OR(P141&gt;1,Q141&gt;1),"Horizon shading ","")</f>
        <v/>
      </c>
      <c r="S141" s="29"/>
      <c r="T141" s="28"/>
      <c r="U141" s="39">
        <f>IF(AND(ISNUMBER(S141),ISNUMBER(T141)),1-0.5*(1-BT141),1)</f>
        <v>1</v>
      </c>
      <c r="V141" s="38">
        <f>IF(AND(ISNUMBER(S141),ISNUMBER(T141)),1-0.5*(1-DC141),1)</f>
        <v>1</v>
      </c>
      <c r="W141" s="215" t="str">
        <f>IF(OR(U141&gt;1,V141&gt;1),"Reveal shading ","")</f>
        <v/>
      </c>
      <c r="X141" s="23"/>
      <c r="Y141" s="23"/>
      <c r="Z141" s="19"/>
      <c r="AA141" s="19"/>
      <c r="AB141" s="25">
        <f ca="1">IF(AND(ISNUMBER(X141),ISNUMBER(Y141),ISNUMBER(Z141),ISNUMBER(INDIRECT("Shading!"&amp;$DZ$35&amp;$EA$35+ROW(N141)-23))),INDIRECT("Shading!"&amp;$DZ$35&amp;$EA$35+ROW(N141)-23),1)</f>
        <v>1</v>
      </c>
      <c r="AC141" s="25">
        <f ca="1">IF(AND(ISNUMBER(X141),ISNUMBER(Y141),ISNUMBER(AA141),ISNUMBER(INDIRECT("Shading!"&amp;$DZ$36&amp;$EA$36+ROW(N141)-23))),INDIRECT("Shading!"&amp;$DZ$36&amp;$EA$36+ROW(O141)-23),1)</f>
        <v>1</v>
      </c>
      <c r="AD141" s="18">
        <f ca="1">IF(AND(ISNUMBER(X141),ISNUMBER(Y141),ISNUMBER(Z141),ISNUMBER(AB141)),1-(AB141-CD141)/AB141*(1-Z141),1)</f>
        <v>1</v>
      </c>
      <c r="AE141" s="17">
        <f ca="1">IF(AND(ISNUMBER(X141),ISNUMBER(Y141),ISNUMBER(AA141),ISNUMBER(AC141)),1-(AC141-DM141)/AC141*(1-AA141),1)</f>
        <v>1</v>
      </c>
      <c r="AF141" s="215" t="str">
        <f ca="1">IF(OR(AD141&gt;1,AE141&gt;1),"Overhang shading ","")</f>
        <v/>
      </c>
      <c r="AG141" s="24"/>
      <c r="AH141" s="24"/>
      <c r="AI141" s="23"/>
      <c r="AJ141" s="37">
        <f>IF(AND(ISNUMBER($AI$19),ISNUMBER(AG141)),$F141*$AI$19/1000*$AG141,0)</f>
        <v>0</v>
      </c>
      <c r="AK141" s="36">
        <f>IF(AND(ISNUMBER($AI$19),ISNUMBER(AH141)),IF(ISNUMBER($AI141),$AI141,$G141)*$AI$19/1000*$AH141,0)</f>
        <v>0</v>
      </c>
      <c r="AL141" s="35">
        <f>IF(OR(AJ141&gt;0,AK141&gt;0),1-(AJ141+AK141)/H141*$AI$18,1)</f>
        <v>1</v>
      </c>
      <c r="AM141" s="215" t="str">
        <f>IF(AL141&gt;1,"Glazing bars/juliet balcony shading ","")</f>
        <v/>
      </c>
      <c r="AN141" s="19"/>
      <c r="AO141" s="19"/>
      <c r="AP141" s="18" t="str">
        <f ca="1">IF(OR(P141*U141*AD141*AL141*IF(ISNUMBER(AN141),AN141,1)&gt;=1,P141*U141*AD141*AL141*IF(ISNUMBER(AN141),AN141,1)=0),"",P141*U141*AD141*AL141*IF(ISNUMBER(AN141),AN141,1))</f>
        <v/>
      </c>
      <c r="AQ141" s="17" t="str">
        <f ca="1">IF(OR(Q141*V141*AE141*AL141*IF(ISNUMBER(AO141),AO141,1)&gt;=1,Q141*V141*AE141*AL141*IF(ISNUMBER(AO141),AO141,1)=0),"",Q141*V141*AE141*AL141*IF(ISNUMBER(AO141),AO141,1))</f>
        <v/>
      </c>
      <c r="AR141" s="16" t="str">
        <f ca="1">'Additional Shading 424'!$AP141</f>
        <v/>
      </c>
      <c r="AS141" s="16" t="str">
        <f ca="1">'Additional Shading 424'!$AQ141</f>
        <v/>
      </c>
      <c r="AZ141" s="15" t="e">
        <f ca="1">D141</f>
        <v>#REF!</v>
      </c>
      <c r="BA141" s="15" t="e">
        <f ca="1">C141</f>
        <v>#REF!</v>
      </c>
      <c r="BB141" s="14">
        <f>IF(AND(I141=0,J141=0),1,I141/J141)</f>
        <v>1</v>
      </c>
      <c r="BC141" s="14" t="e">
        <f ca="1">INT(MOD(BA141,360)/90)*90</f>
        <v>#REF!</v>
      </c>
      <c r="BD141" s="14" t="e">
        <f ca="1">IF(BC141=0,$BC$13+(1-$BC$13)/(1+$BB141^2)^$BD$13,IF(BC141=180,$BC$11+(1-$BC$11)/(1+$BB141^2)^$BD$11,$BC$12+(1-$BC$12)/(1+$BB141^2)^$BD$12))</f>
        <v>#REF!</v>
      </c>
      <c r="BE141" s="14" t="e">
        <f ca="1">IF(BC141=270,$BC$13+(1-$BC$13)/(1+$BB141^2)^$BD$13,IF(BC141=90,$BC$11+(1-$BC$11)/(1+$BB141^2)^$BD$11,$BC$12+(1-$BC$12)/(1+$BB141^2)^$BD$12))</f>
        <v>#REF!</v>
      </c>
      <c r="BF141" s="14" t="e">
        <f ca="1">BD141+1/2*(BE141-BD141)*(1-COS(2*($BA141-$BC141)*$BD$8))</f>
        <v>#REF!</v>
      </c>
      <c r="BG141" s="14" t="e">
        <f ca="1">IF(BC141=0,$BC$19*EXP($BD$19*$BB141)+1-$BC$19,IF(BC141=180,$BC$17+(1-$BC$17)/(1+$BB141^2)^$BD$17,$BC$18*EXP($BD$18*$BB141)+1-$BC$18))</f>
        <v>#REF!</v>
      </c>
      <c r="BH141" s="14" t="e">
        <f ca="1">IF(BC141=270,$BC$19*EXP($BD$19*$BB141)+1-$BC$19,IF(BC141=90,$BC$17+(1-$BC$17)/(1+$BB141^2)^$BD$17,$BC$18*EXP($BD$18*$BB141)+1-$BC$18))</f>
        <v>#REF!</v>
      </c>
      <c r="BI141" s="14" t="e">
        <f ca="1">BG141+1/2*(BH141-BG141)*(1-COS(2*($BA141-$BC141)*$BD$8))</f>
        <v>#REF!</v>
      </c>
      <c r="BJ141" s="14" t="e">
        <f ca="1">IF(OR(ISNUMBER(I141),ISNUMBER(J141)),MAX(BF141+1/2*(BI141-BF141)*(1-COS(2*$AZ141*$BD$8)),IF(SIN(RADIANS(D141))&lt;&gt;0,1-$I141/$G141/ABS(SIN(RADIANS(D141))),0)),IF(ISNUMBER(A141),1,#N/A))</f>
        <v>#N/A</v>
      </c>
      <c r="BK141" s="14"/>
      <c r="BL141" s="14" t="e">
        <f ca="1">S141/(0.5*F141+T141)</f>
        <v>#REF!</v>
      </c>
      <c r="BM141" s="14" t="e">
        <f ca="1">INT(MOD(BA141,360)/90)*90</f>
        <v>#REF!</v>
      </c>
      <c r="BN141" s="14" t="e">
        <f ca="1">IF(BM141=0,$BM$13*EXP($BN$13*$BL141)+1-$BM$13,IF(BM141=180,$BM$11*EXP($BN$11*$BL141)+1-$BM$11,$BM$12*EXP($BN$12*$BL141)+1-$BM$12))</f>
        <v>#REF!</v>
      </c>
      <c r="BO141" s="14" t="e">
        <f ca="1">IF(BM141=270,$BM$13*EXP($BN$13*$BL141)+1-$BM$13,IF(BM141=90,$BM$11*EXP($BN$11*$BL141)+1-$BM$11,$BM$12*EXP($BN$12*$BL141)+1-$BM$12))</f>
        <v>#REF!</v>
      </c>
      <c r="BP141" s="14" t="e">
        <f ca="1">BN141+1/2*(BO141-BN141)*(1-COS(2*($C141-$BM141)*$BN$8))</f>
        <v>#REF!</v>
      </c>
      <c r="BQ141" s="14" t="e">
        <f ca="1">IF(BM141=0,$BM$19*EXP($BN$19*$BL141)+1-$BM$19,IF(BM141=180,$BM$17*EXP($BN$17*$BL141)+1-$BM$17,$BM$18*EXP($BN$18*$BL141)+1-$BM$18))</f>
        <v>#REF!</v>
      </c>
      <c r="BR141" s="14" t="e">
        <f ca="1">IF(BM141=270,$BM$19*EXP($BN$19*$BL141)+1-$BM$19,IF(BM141=90,$BM$17*EXP($BN$17*$BL141)+1-$BM$17,$BM$18*EXP($BN$18*$BL141)+1-$BM$18))</f>
        <v>#REF!</v>
      </c>
      <c r="BS141" s="14" t="e">
        <f ca="1">BQ141+1/2*(BR141-BQ141)*(1-COS(2*($C141-$BM141)*$BN$8))</f>
        <v>#REF!</v>
      </c>
      <c r="BT141" s="14" t="e">
        <f ca="1">BP141+1/2*(BS141-BP141)*(1-COS(2*$AZ141*$BN$8))</f>
        <v>#REF!</v>
      </c>
      <c r="BU141" s="14"/>
      <c r="BV141" s="14" t="e">
        <f ca="1">X141/(0.5*G141+Y141)</f>
        <v>#REF!</v>
      </c>
      <c r="BW141" s="14" t="e">
        <f ca="1">INT(MOD(BA141,360)/90)*90</f>
        <v>#REF!</v>
      </c>
      <c r="BX141" s="14" t="e">
        <f ca="1">IF(BW141=0,$BW$13*EXP($BX$13*$BV141)+1-$BW$13,IF(BW141=180,$BW$11*EXP($BX$11*$BV141)+1-$BW$11,$BW$12*EXP($BX$12*$BV141)+1-$BW$12))</f>
        <v>#REF!</v>
      </c>
      <c r="BY141" s="14" t="e">
        <f ca="1">IF(BW141=270,$BW$13*EXP($BX$13*$BV141)+1-$BW$13,IF(BW141=90,$BW$11*EXP($BX$11*$BV141)+1-$BW$11,$BW$12*EXP($BX$12*$BV141)+1-$BW$12))</f>
        <v>#REF!</v>
      </c>
      <c r="BZ141" s="14" t="e">
        <f ca="1">BX141+1/2*(BY141-BX141)*(1-COS(2*($BA141-$BW141)*$BX$8))</f>
        <v>#REF!</v>
      </c>
      <c r="CA141" s="14" t="e">
        <f ca="1">MIN(1,IF(BW141=0,$BW$19*EXP($BX$19*$BV141)+1-$BW$19,IF(BW141=180,$BW$17*EXP($BX$17*$BV141)+1-$BW$17,$BW$18*EXP($BX$18*$BV141)+1-$BW$18)))</f>
        <v>#REF!</v>
      </c>
      <c r="CB141" s="14" t="e">
        <f ca="1">IF(BW141=270,$BW$19*EXP($BX$19*$BV141)+1-$BW$19,IF(BW141=90,$BW$17*EXP($BX$17*$BV141)+1-$BW$17,$BW$18*EXP($BX$18*$BV141)+1-$BW$18))</f>
        <v>#REF!</v>
      </c>
      <c r="CC141" s="14" t="e">
        <f ca="1">CA141+1/2*(CB141-CA141)*(1-COS(2*($BA141-$BW141)*$BX$8))</f>
        <v>#REF!</v>
      </c>
      <c r="CD141" s="14" t="e">
        <f ca="1">BZ141+1/2*(CC141-BZ141)*(1-COS(2*$AZ141*$BX$8))</f>
        <v>#REF!</v>
      </c>
      <c r="CI141" s="15" t="e">
        <f ca="1">D141</f>
        <v>#REF!</v>
      </c>
      <c r="CJ141" s="15" t="e">
        <f ca="1">C141</f>
        <v>#REF!</v>
      </c>
      <c r="CK141" s="14">
        <f>IF(AND(I141=0,J141=0),1,I141/J141)</f>
        <v>1</v>
      </c>
      <c r="CL141" s="14" t="e">
        <f ca="1">INT(MOD(CJ141,360)/90)*90</f>
        <v>#REF!</v>
      </c>
      <c r="CM141" s="14" t="e">
        <f ca="1">IF(CL141=0,$CL$13*EXP($CM$13*$CK141)+1-$CL$13,IF(CL141=180,$CL$11*EXP($CM$11*$CK141)+1-$CL$11,$CL$12*EXP($CM$12*$CK141)+1-$CL$12))</f>
        <v>#REF!</v>
      </c>
      <c r="CN141" s="14" t="e">
        <f ca="1">IF(CL141=270,$CL$13*EXP($CM$13*$CK141)+1-$CL$13,IF(CL141=90,$CL$11*EXP($CM$11*$CK141)+1-$CL$11,$CL$12*EXP($CM$12*$CK141)+1-$CL$12))</f>
        <v>#REF!</v>
      </c>
      <c r="CO141" s="14" t="e">
        <f ca="1">CM141+1/2*(CN141-CM141)*(1-COS(2*($CJ141-$CL141)*$CM$8))</f>
        <v>#REF!</v>
      </c>
      <c r="CP141" s="14" t="e">
        <f ca="1">IF(CL141=0,$CL$19*EXP($CM$19*$CK141)+1-$CL$19,IF(CL141=180,$CL$17*EXP($CM$17*$CK141)+1-$CL$17,$CL$18*EXP($CM$18*$CK141)+1-$CL$18))</f>
        <v>#REF!</v>
      </c>
      <c r="CQ141" s="14" t="e">
        <f ca="1">IF(CL141=270,$CL$19*EXP($CM$19*$CK141)+1-$CL$19,IF(CL141=90,$CL$17*EXP($CM$17*$CK141)+1-$CL$17,$CL$18*EXP($CM$18*$CK141)+1-$CL$18))</f>
        <v>#REF!</v>
      </c>
      <c r="CR141" s="14" t="e">
        <f ca="1">CP141+1/2*(CQ141-CP141)*(1-COS(2*($CJ141-$CL141)*$CM$8))</f>
        <v>#REF!</v>
      </c>
      <c r="CS141" s="14" t="e">
        <f ca="1">IF(OR(ISNUMBER(I141),ISNUMBER(J141)),MAX(CO141+1/2*(CR141-CO141)*(1-COS(2*$CI141*$CM$8)),IF(SIN(RADIANS(D141))&lt;&gt;0,1-$I141/$G141/ABS(SIN(RADIANS(D141))),0)),IF(ISNUMBER(A141),1,#N/A))</f>
        <v>#N/A</v>
      </c>
      <c r="CT141" s="14"/>
      <c r="CU141" s="14" t="e">
        <f ca="1">S141/(0.5*F141+T141)</f>
        <v>#REF!</v>
      </c>
      <c r="CV141" s="14" t="e">
        <f ca="1">INT(MOD(BA141,360)/90)*90</f>
        <v>#REF!</v>
      </c>
      <c r="CW141" s="14" t="e">
        <f ca="1">IF(CV141=0,$CV$13*EXP($CW$13*$CU141)+1-$CV$13,IF(CV141=180,$CV$11*EXP($CW$11*$CU141)+1-$CV$11,$CV$12*EXP($CW$12*$CU141)+1-$CV$12))</f>
        <v>#REF!</v>
      </c>
      <c r="CX141" s="14" t="e">
        <f ca="1">IF(CV141=270,$CV$13*EXP($CW$13*$CU141)+1-$CV$13,IF(CV141=90,$CV$11*EXP($CW$11*$CU141)+1-$CV$11,$CV$12*EXP($CW$12*$CU141)+1-$CV$12))</f>
        <v>#REF!</v>
      </c>
      <c r="CY141" s="14" t="e">
        <f ca="1">CW141+1/2*(CX141-CW141)*(1-COS(2*($CJ141-$CV141)*$CW$8))</f>
        <v>#REF!</v>
      </c>
      <c r="CZ141" s="14" t="e">
        <f ca="1">IF(CV141=0,$CV$19*EXP($CW$19*$CU141)+1-$CV$19,IF(CV141=180,$CV$17*EXP($CW$17*$CU141)+1-$CV$17,$CV$18*EXP($CW$18*$CU141)+1-$CV$18))</f>
        <v>#REF!</v>
      </c>
      <c r="DA141" s="14" t="e">
        <f ca="1">IF(CV141=270,$CV$19*EXP($CW$19*$CU141)+1-$CV$19,IF(CV141=90,$CV$17*EXP($CW$17*$CU141)+1-$CV$17,$CV$18*EXP($CW$18*$CU141)+1-$CV$18))</f>
        <v>#REF!</v>
      </c>
      <c r="DB141" s="14" t="e">
        <f ca="1">CZ141+1/2*(DA141-CZ141)*(1-COS(2*($CJ141-$CV141)*$CW$8))</f>
        <v>#REF!</v>
      </c>
      <c r="DC141" s="14" t="e">
        <f ca="1">IF(OR(ISNUMBER(S141),ISNUMBER(T141)),CY141+1/2*(DB141-CY141)*(1-COS(2*CI141*$CW$8)),IF(ISNUMBER(A141),1,#N/A))</f>
        <v>#N/A</v>
      </c>
      <c r="DD141" s="14"/>
      <c r="DE141" s="14" t="e">
        <f ca="1">X141/(0.5*G141+Y141)</f>
        <v>#REF!</v>
      </c>
      <c r="DF141" s="14" t="e">
        <f ca="1">INT(MOD(CJ141,360)/90)*90</f>
        <v>#REF!</v>
      </c>
      <c r="DG141" s="14" t="e">
        <f ca="1">IF(DF141=0,$DF$13*EXP($DG$13*$DE141)+1-$DF$13,IF(DF141=180,$DF$11*EXP($DG$11*$DE141)+1-$DF$11,$DF$12*EXP($DG$12*$DE141)+1-$DF$12))</f>
        <v>#REF!</v>
      </c>
      <c r="DH141" s="14" t="e">
        <f ca="1">IF(DF141=270,$DF$13*EXP($DG$13*$DE141)+1-$DF$13,IF(DF141=90,$DF$11*EXP($DG$11*$DE141)+1-$DF$11,$DF$12*EXP($DG$12*$DE141)+1-$DF$12))</f>
        <v>#REF!</v>
      </c>
      <c r="DI141" s="14" t="e">
        <f ca="1">DG141+1/2*(DH141-DG141)*(1-COS(2*($CJ141-$DF141)*$DG$8))</f>
        <v>#REF!</v>
      </c>
      <c r="DJ141" s="14" t="e">
        <f ca="1">MIN(1,IF(DF141=0,$DF$19+(1-$DF$19)/(1+$DE141^2)^$DG$19,IF(DF141=180,$DF$17+(1-$DF$17)/(1+$DE141^2)^$DG$17,$DF$18+(1-$DF$18)/(1+$DE141^2)^$DG$18)))</f>
        <v>#REF!</v>
      </c>
      <c r="DK141" s="14" t="e">
        <f ca="1">IF(DF141=270,$DF$19+(1-$DF$19)/(1+$DE141^2)^$DG$19,IF(DF141=90,$DF$17+(1-$DF$17)/(1+$DE141^2)^$DG$17,$DF$18+(1-$DF$18)/(1+$DE141^2)^$DG$18))</f>
        <v>#REF!</v>
      </c>
      <c r="DL141" s="14" t="e">
        <f ca="1">DJ141+1/2*(DK141-DJ141)*(1-COS(2*($CJ141-$DF141)*$DG$8))</f>
        <v>#REF!</v>
      </c>
      <c r="DM141" s="14" t="e">
        <f ca="1">IF(OR(ISNUMBER(X141),ISNUMBER(Y141)),DI141+1/2*(DL141-DI141)*(1-COS(2*$CI141*$DG$8)),IF(ISNUMBER(A141),1,#N/A))</f>
        <v>#N/A</v>
      </c>
    </row>
    <row r="142" spans="1:117" s="1" customFormat="1">
      <c r="A142" s="33" t="e">
        <f ca="1">INDIRECT("Shading!"&amp;$DZ$24&amp;$EA$24+ROW(A142)-23)</f>
        <v>#REF!</v>
      </c>
      <c r="B142" s="34" t="e">
        <f ca="1">INDIRECT("Shading!"&amp;$DZ$25&amp;$EA$25+ROW(B142)-23)</f>
        <v>#REF!</v>
      </c>
      <c r="C142" s="33" t="e">
        <f ca="1">INDIRECT("Shading!"&amp;$DZ$26&amp;$EA$26+ROW(C142)-23)</f>
        <v>#REF!</v>
      </c>
      <c r="D142" s="33" t="e">
        <f ca="1">INDIRECT("Shading!"&amp;$DZ$27&amp;$EA$27+ROW(D142)-23)</f>
        <v>#REF!</v>
      </c>
      <c r="E142" s="32" t="e">
        <f ca="1">INDIRECT("Shading!"&amp;$DZ$28&amp;$EA$28+ROW(E142)-23)</f>
        <v>#REF!</v>
      </c>
      <c r="F142" s="31" t="e">
        <f ca="1">INDIRECT("Shading!"&amp;$DZ$29&amp;$EA$29+ROW(F142)-23)</f>
        <v>#REF!</v>
      </c>
      <c r="G142" s="31" t="e">
        <f ca="1">INDIRECT("Shading!"&amp;$DZ$30&amp;$EA$30+ROW(G142)-23)</f>
        <v>#REF!</v>
      </c>
      <c r="H142" s="30" t="e">
        <f ca="1">INDIRECT("Shading!"&amp;$DZ$31&amp;$EA$31+ROW(H142)-23)</f>
        <v>#REF!</v>
      </c>
      <c r="I142" s="23"/>
      <c r="J142" s="23"/>
      <c r="K142" s="24"/>
      <c r="L142" s="19"/>
      <c r="M142" s="19"/>
      <c r="N142" s="25">
        <f ca="1">IF(AND(ISNUMBER(I142),ISNUMBER(J142),ISNUMBER(K142),ISNUMBER(L142),ISNUMBER(INDIRECT("Shading!"&amp;$DZ$33&amp;$EA$33+ROW(N142)-23))),INDIRECT("Shading!"&amp;$DZ$33&amp;$EA$33+ROW(N142)-23),1)</f>
        <v>1</v>
      </c>
      <c r="O142" s="25">
        <f ca="1">IF(AND(ISNUMBER(I142),ISNUMBER(J142),ISNUMBER(K142),ISNUMBER(L142),ISNUMBER(INDIRECT("Shading!"&amp;$DZ$34&amp;$EA$34+ROW(N142)-23))),INDIRECT("Shading!"&amp;$DZ$34&amp;$EA$34+ROW(O142)-23),1)</f>
        <v>1</v>
      </c>
      <c r="P142" s="18">
        <f ca="1">IF(AND(ISNUMBER(I142),ISNUMBER(J142),ISNUMBER(K142),ISNUMBER(L142),ISNUMBER(N142)),1-(N142-BJ142)*(K142/IF(OR(E142="East",E142="West"),45,90)*(1-L142)/N142),1)</f>
        <v>1</v>
      </c>
      <c r="Q142" s="17">
        <f ca="1">IF(AND(ISNUMBER(I142),ISNUMBER(J142),ISNUMBER(K142),ISNUMBER(M142),ISNUMBER(O142)),1-(O142-CS142)*(K142/IF(OR(E142="East",E142="West"),45,90)*(1-M142)/O142),1)</f>
        <v>1</v>
      </c>
      <c r="R142" s="32" t="str">
        <f ca="1">IF(OR(P142&gt;1,Q142&gt;1),"Horizon shading ","")</f>
        <v/>
      </c>
      <c r="S142" s="29"/>
      <c r="T142" s="28"/>
      <c r="U142" s="39">
        <f>IF(AND(ISNUMBER(S142),ISNUMBER(T142)),1-0.5*(1-BT142),1)</f>
        <v>1</v>
      </c>
      <c r="V142" s="38">
        <f>IF(AND(ISNUMBER(S142),ISNUMBER(T142)),1-0.5*(1-DC142),1)</f>
        <v>1</v>
      </c>
      <c r="W142" s="215" t="str">
        <f>IF(OR(U142&gt;1,V142&gt;1),"Reveal shading ","")</f>
        <v/>
      </c>
      <c r="X142" s="23"/>
      <c r="Y142" s="23"/>
      <c r="Z142" s="19"/>
      <c r="AA142" s="19"/>
      <c r="AB142" s="25">
        <f ca="1">IF(AND(ISNUMBER(X142),ISNUMBER(Y142),ISNUMBER(Z142),ISNUMBER(INDIRECT("Shading!"&amp;$DZ$35&amp;$EA$35+ROW(N142)-23))),INDIRECT("Shading!"&amp;$DZ$35&amp;$EA$35+ROW(N142)-23),1)</f>
        <v>1</v>
      </c>
      <c r="AC142" s="25">
        <f ca="1">IF(AND(ISNUMBER(X142),ISNUMBER(Y142),ISNUMBER(AA142),ISNUMBER(INDIRECT("Shading!"&amp;$DZ$36&amp;$EA$36+ROW(N142)-23))),INDIRECT("Shading!"&amp;$DZ$36&amp;$EA$36+ROW(O142)-23),1)</f>
        <v>1</v>
      </c>
      <c r="AD142" s="18">
        <f ca="1">IF(AND(ISNUMBER(X142),ISNUMBER(Y142),ISNUMBER(Z142),ISNUMBER(AB142)),1-(AB142-CD142)/AB142*(1-Z142),1)</f>
        <v>1</v>
      </c>
      <c r="AE142" s="17">
        <f ca="1">IF(AND(ISNUMBER(X142),ISNUMBER(Y142),ISNUMBER(AA142),ISNUMBER(AC142)),1-(AC142-DM142)/AC142*(1-AA142),1)</f>
        <v>1</v>
      </c>
      <c r="AF142" s="215" t="str">
        <f ca="1">IF(OR(AD142&gt;1,AE142&gt;1),"Overhang shading ","")</f>
        <v/>
      </c>
      <c r="AG142" s="24"/>
      <c r="AH142" s="24"/>
      <c r="AI142" s="23"/>
      <c r="AJ142" s="37">
        <f>IF(AND(ISNUMBER($AI$19),ISNUMBER(AG142)),$F142*$AI$19/1000*$AG142,0)</f>
        <v>0</v>
      </c>
      <c r="AK142" s="36">
        <f>IF(AND(ISNUMBER($AI$19),ISNUMBER(AH142)),IF(ISNUMBER($AI142),$AI142,$G142)*$AI$19/1000*$AH142,0)</f>
        <v>0</v>
      </c>
      <c r="AL142" s="35">
        <f>IF(OR(AJ142&gt;0,AK142&gt;0),1-(AJ142+AK142)/H142*$AI$18,1)</f>
        <v>1</v>
      </c>
      <c r="AM142" s="215" t="str">
        <f>IF(AL142&gt;1,"Glazing bars/juliet balcony shading ","")</f>
        <v/>
      </c>
      <c r="AN142" s="19"/>
      <c r="AO142" s="19"/>
      <c r="AP142" s="18" t="str">
        <f ca="1">IF(OR(P142*U142*AD142*AL142*IF(ISNUMBER(AN142),AN142,1)&gt;=1,P142*U142*AD142*AL142*IF(ISNUMBER(AN142),AN142,1)=0),"",P142*U142*AD142*AL142*IF(ISNUMBER(AN142),AN142,1))</f>
        <v/>
      </c>
      <c r="AQ142" s="17" t="str">
        <f ca="1">IF(OR(Q142*V142*AE142*AL142*IF(ISNUMBER(AO142),AO142,1)&gt;=1,Q142*V142*AE142*AL142*IF(ISNUMBER(AO142),AO142,1)=0),"",Q142*V142*AE142*AL142*IF(ISNUMBER(AO142),AO142,1))</f>
        <v/>
      </c>
      <c r="AR142" s="16" t="str">
        <f ca="1">'Additional Shading 424'!$AP142</f>
        <v/>
      </c>
      <c r="AS142" s="16" t="str">
        <f ca="1">'Additional Shading 424'!$AQ142</f>
        <v/>
      </c>
      <c r="AZ142" s="15" t="e">
        <f ca="1">D142</f>
        <v>#REF!</v>
      </c>
      <c r="BA142" s="15" t="e">
        <f ca="1">C142</f>
        <v>#REF!</v>
      </c>
      <c r="BB142" s="14">
        <f>IF(AND(I142=0,J142=0),1,I142/J142)</f>
        <v>1</v>
      </c>
      <c r="BC142" s="14" t="e">
        <f ca="1">INT(MOD(BA142,360)/90)*90</f>
        <v>#REF!</v>
      </c>
      <c r="BD142" s="14" t="e">
        <f ca="1">IF(BC142=0,$BC$13+(1-$BC$13)/(1+$BB142^2)^$BD$13,IF(BC142=180,$BC$11+(1-$BC$11)/(1+$BB142^2)^$BD$11,$BC$12+(1-$BC$12)/(1+$BB142^2)^$BD$12))</f>
        <v>#REF!</v>
      </c>
      <c r="BE142" s="14" t="e">
        <f ca="1">IF(BC142=270,$BC$13+(1-$BC$13)/(1+$BB142^2)^$BD$13,IF(BC142=90,$BC$11+(1-$BC$11)/(1+$BB142^2)^$BD$11,$BC$12+(1-$BC$12)/(1+$BB142^2)^$BD$12))</f>
        <v>#REF!</v>
      </c>
      <c r="BF142" s="14" t="e">
        <f ca="1">BD142+1/2*(BE142-BD142)*(1-COS(2*($BA142-$BC142)*$BD$8))</f>
        <v>#REF!</v>
      </c>
      <c r="BG142" s="14" t="e">
        <f ca="1">IF(BC142=0,$BC$19*EXP($BD$19*$BB142)+1-$BC$19,IF(BC142=180,$BC$17+(1-$BC$17)/(1+$BB142^2)^$BD$17,$BC$18*EXP($BD$18*$BB142)+1-$BC$18))</f>
        <v>#REF!</v>
      </c>
      <c r="BH142" s="14" t="e">
        <f ca="1">IF(BC142=270,$BC$19*EXP($BD$19*$BB142)+1-$BC$19,IF(BC142=90,$BC$17+(1-$BC$17)/(1+$BB142^2)^$BD$17,$BC$18*EXP($BD$18*$BB142)+1-$BC$18))</f>
        <v>#REF!</v>
      </c>
      <c r="BI142" s="14" t="e">
        <f ca="1">BG142+1/2*(BH142-BG142)*(1-COS(2*($BA142-$BC142)*$BD$8))</f>
        <v>#REF!</v>
      </c>
      <c r="BJ142" s="14" t="e">
        <f ca="1">IF(OR(ISNUMBER(I142),ISNUMBER(J142)),MAX(BF142+1/2*(BI142-BF142)*(1-COS(2*$AZ142*$BD$8)),IF(SIN(RADIANS(D142))&lt;&gt;0,1-$I142/$G142/ABS(SIN(RADIANS(D142))),0)),IF(ISNUMBER(A142),1,#N/A))</f>
        <v>#N/A</v>
      </c>
      <c r="BK142" s="14"/>
      <c r="BL142" s="14" t="e">
        <f ca="1">S142/(0.5*F142+T142)</f>
        <v>#REF!</v>
      </c>
      <c r="BM142" s="14" t="e">
        <f ca="1">INT(MOD(BA142,360)/90)*90</f>
        <v>#REF!</v>
      </c>
      <c r="BN142" s="14" t="e">
        <f ca="1">IF(BM142=0,$BM$13*EXP($BN$13*$BL142)+1-$BM$13,IF(BM142=180,$BM$11*EXP($BN$11*$BL142)+1-$BM$11,$BM$12*EXP($BN$12*$BL142)+1-$BM$12))</f>
        <v>#REF!</v>
      </c>
      <c r="BO142" s="14" t="e">
        <f ca="1">IF(BM142=270,$BM$13*EXP($BN$13*$BL142)+1-$BM$13,IF(BM142=90,$BM$11*EXP($BN$11*$BL142)+1-$BM$11,$BM$12*EXP($BN$12*$BL142)+1-$BM$12))</f>
        <v>#REF!</v>
      </c>
      <c r="BP142" s="14" t="e">
        <f ca="1">BN142+1/2*(BO142-BN142)*(1-COS(2*($C142-$BM142)*$BN$8))</f>
        <v>#REF!</v>
      </c>
      <c r="BQ142" s="14" t="e">
        <f ca="1">IF(BM142=0,$BM$19*EXP($BN$19*$BL142)+1-$BM$19,IF(BM142=180,$BM$17*EXP($BN$17*$BL142)+1-$BM$17,$BM$18*EXP($BN$18*$BL142)+1-$BM$18))</f>
        <v>#REF!</v>
      </c>
      <c r="BR142" s="14" t="e">
        <f ca="1">IF(BM142=270,$BM$19*EXP($BN$19*$BL142)+1-$BM$19,IF(BM142=90,$BM$17*EXP($BN$17*$BL142)+1-$BM$17,$BM$18*EXP($BN$18*$BL142)+1-$BM$18))</f>
        <v>#REF!</v>
      </c>
      <c r="BS142" s="14" t="e">
        <f ca="1">BQ142+1/2*(BR142-BQ142)*(1-COS(2*($C142-$BM142)*$BN$8))</f>
        <v>#REF!</v>
      </c>
      <c r="BT142" s="14" t="e">
        <f ca="1">BP142+1/2*(BS142-BP142)*(1-COS(2*$AZ142*$BN$8))</f>
        <v>#REF!</v>
      </c>
      <c r="BU142" s="14"/>
      <c r="BV142" s="14" t="e">
        <f ca="1">X142/(0.5*G142+Y142)</f>
        <v>#REF!</v>
      </c>
      <c r="BW142" s="14" t="e">
        <f ca="1">INT(MOD(BA142,360)/90)*90</f>
        <v>#REF!</v>
      </c>
      <c r="BX142" s="14" t="e">
        <f ca="1">IF(BW142=0,$BW$13*EXP($BX$13*$BV142)+1-$BW$13,IF(BW142=180,$BW$11*EXP($BX$11*$BV142)+1-$BW$11,$BW$12*EXP($BX$12*$BV142)+1-$BW$12))</f>
        <v>#REF!</v>
      </c>
      <c r="BY142" s="14" t="e">
        <f ca="1">IF(BW142=270,$BW$13*EXP($BX$13*$BV142)+1-$BW$13,IF(BW142=90,$BW$11*EXP($BX$11*$BV142)+1-$BW$11,$BW$12*EXP($BX$12*$BV142)+1-$BW$12))</f>
        <v>#REF!</v>
      </c>
      <c r="BZ142" s="14" t="e">
        <f ca="1">BX142+1/2*(BY142-BX142)*(1-COS(2*($BA142-$BW142)*$BX$8))</f>
        <v>#REF!</v>
      </c>
      <c r="CA142" s="14" t="e">
        <f ca="1">MIN(1,IF(BW142=0,$BW$19*EXP($BX$19*$BV142)+1-$BW$19,IF(BW142=180,$BW$17*EXP($BX$17*$BV142)+1-$BW$17,$BW$18*EXP($BX$18*$BV142)+1-$BW$18)))</f>
        <v>#REF!</v>
      </c>
      <c r="CB142" s="14" t="e">
        <f ca="1">IF(BW142=270,$BW$19*EXP($BX$19*$BV142)+1-$BW$19,IF(BW142=90,$BW$17*EXP($BX$17*$BV142)+1-$BW$17,$BW$18*EXP($BX$18*$BV142)+1-$BW$18))</f>
        <v>#REF!</v>
      </c>
      <c r="CC142" s="14" t="e">
        <f ca="1">CA142+1/2*(CB142-CA142)*(1-COS(2*($BA142-$BW142)*$BX$8))</f>
        <v>#REF!</v>
      </c>
      <c r="CD142" s="14" t="e">
        <f ca="1">BZ142+1/2*(CC142-BZ142)*(1-COS(2*$AZ142*$BX$8))</f>
        <v>#REF!</v>
      </c>
      <c r="CI142" s="15" t="e">
        <f ca="1">D142</f>
        <v>#REF!</v>
      </c>
      <c r="CJ142" s="15" t="e">
        <f ca="1">C142</f>
        <v>#REF!</v>
      </c>
      <c r="CK142" s="14">
        <f>IF(AND(I142=0,J142=0),1,I142/J142)</f>
        <v>1</v>
      </c>
      <c r="CL142" s="14" t="e">
        <f ca="1">INT(MOD(CJ142,360)/90)*90</f>
        <v>#REF!</v>
      </c>
      <c r="CM142" s="14" t="e">
        <f ca="1">IF(CL142=0,$CL$13*EXP($CM$13*$CK142)+1-$CL$13,IF(CL142=180,$CL$11*EXP($CM$11*$CK142)+1-$CL$11,$CL$12*EXP($CM$12*$CK142)+1-$CL$12))</f>
        <v>#REF!</v>
      </c>
      <c r="CN142" s="14" t="e">
        <f ca="1">IF(CL142=270,$CL$13*EXP($CM$13*$CK142)+1-$CL$13,IF(CL142=90,$CL$11*EXP($CM$11*$CK142)+1-$CL$11,$CL$12*EXP($CM$12*$CK142)+1-$CL$12))</f>
        <v>#REF!</v>
      </c>
      <c r="CO142" s="14" t="e">
        <f ca="1">CM142+1/2*(CN142-CM142)*(1-COS(2*($CJ142-$CL142)*$CM$8))</f>
        <v>#REF!</v>
      </c>
      <c r="CP142" s="14" t="e">
        <f ca="1">IF(CL142=0,$CL$19*EXP($CM$19*$CK142)+1-$CL$19,IF(CL142=180,$CL$17*EXP($CM$17*$CK142)+1-$CL$17,$CL$18*EXP($CM$18*$CK142)+1-$CL$18))</f>
        <v>#REF!</v>
      </c>
      <c r="CQ142" s="14" t="e">
        <f ca="1">IF(CL142=270,$CL$19*EXP($CM$19*$CK142)+1-$CL$19,IF(CL142=90,$CL$17*EXP($CM$17*$CK142)+1-$CL$17,$CL$18*EXP($CM$18*$CK142)+1-$CL$18))</f>
        <v>#REF!</v>
      </c>
      <c r="CR142" s="14" t="e">
        <f ca="1">CP142+1/2*(CQ142-CP142)*(1-COS(2*($CJ142-$CL142)*$CM$8))</f>
        <v>#REF!</v>
      </c>
      <c r="CS142" s="14" t="e">
        <f ca="1">IF(OR(ISNUMBER(I142),ISNUMBER(J142)),MAX(CO142+1/2*(CR142-CO142)*(1-COS(2*$CI142*$CM$8)),IF(SIN(RADIANS(D142))&lt;&gt;0,1-$I142/$G142/ABS(SIN(RADIANS(D142))),0)),IF(ISNUMBER(A142),1,#N/A))</f>
        <v>#N/A</v>
      </c>
      <c r="CT142" s="14"/>
      <c r="CU142" s="14" t="e">
        <f ca="1">S142/(0.5*F142+T142)</f>
        <v>#REF!</v>
      </c>
      <c r="CV142" s="14" t="e">
        <f ca="1">INT(MOD(BA142,360)/90)*90</f>
        <v>#REF!</v>
      </c>
      <c r="CW142" s="14" t="e">
        <f ca="1">IF(CV142=0,$CV$13*EXP($CW$13*$CU142)+1-$CV$13,IF(CV142=180,$CV$11*EXP($CW$11*$CU142)+1-$CV$11,$CV$12*EXP($CW$12*$CU142)+1-$CV$12))</f>
        <v>#REF!</v>
      </c>
      <c r="CX142" s="14" t="e">
        <f ca="1">IF(CV142=270,$CV$13*EXP($CW$13*$CU142)+1-$CV$13,IF(CV142=90,$CV$11*EXP($CW$11*$CU142)+1-$CV$11,$CV$12*EXP($CW$12*$CU142)+1-$CV$12))</f>
        <v>#REF!</v>
      </c>
      <c r="CY142" s="14" t="e">
        <f ca="1">CW142+1/2*(CX142-CW142)*(1-COS(2*($CJ142-$CV142)*$CW$8))</f>
        <v>#REF!</v>
      </c>
      <c r="CZ142" s="14" t="e">
        <f ca="1">IF(CV142=0,$CV$19*EXP($CW$19*$CU142)+1-$CV$19,IF(CV142=180,$CV$17*EXP($CW$17*$CU142)+1-$CV$17,$CV$18*EXP($CW$18*$CU142)+1-$CV$18))</f>
        <v>#REF!</v>
      </c>
      <c r="DA142" s="14" t="e">
        <f ca="1">IF(CV142=270,$CV$19*EXP($CW$19*$CU142)+1-$CV$19,IF(CV142=90,$CV$17*EXP($CW$17*$CU142)+1-$CV$17,$CV$18*EXP($CW$18*$CU142)+1-$CV$18))</f>
        <v>#REF!</v>
      </c>
      <c r="DB142" s="14" t="e">
        <f ca="1">CZ142+1/2*(DA142-CZ142)*(1-COS(2*($CJ142-$CV142)*$CW$8))</f>
        <v>#REF!</v>
      </c>
      <c r="DC142" s="14" t="e">
        <f ca="1">IF(OR(ISNUMBER(S142),ISNUMBER(T142)),CY142+1/2*(DB142-CY142)*(1-COS(2*CI142*$CW$8)),IF(ISNUMBER(A142),1,#N/A))</f>
        <v>#N/A</v>
      </c>
      <c r="DD142" s="14"/>
      <c r="DE142" s="14" t="e">
        <f ca="1">X142/(0.5*G142+Y142)</f>
        <v>#REF!</v>
      </c>
      <c r="DF142" s="14" t="e">
        <f ca="1">INT(MOD(CJ142,360)/90)*90</f>
        <v>#REF!</v>
      </c>
      <c r="DG142" s="14" t="e">
        <f ca="1">IF(DF142=0,$DF$13*EXP($DG$13*$DE142)+1-$DF$13,IF(DF142=180,$DF$11*EXP($DG$11*$DE142)+1-$DF$11,$DF$12*EXP($DG$12*$DE142)+1-$DF$12))</f>
        <v>#REF!</v>
      </c>
      <c r="DH142" s="14" t="e">
        <f ca="1">IF(DF142=270,$DF$13*EXP($DG$13*$DE142)+1-$DF$13,IF(DF142=90,$DF$11*EXP($DG$11*$DE142)+1-$DF$11,$DF$12*EXP($DG$12*$DE142)+1-$DF$12))</f>
        <v>#REF!</v>
      </c>
      <c r="DI142" s="14" t="e">
        <f ca="1">DG142+1/2*(DH142-DG142)*(1-COS(2*($CJ142-$DF142)*$DG$8))</f>
        <v>#REF!</v>
      </c>
      <c r="DJ142" s="14" t="e">
        <f ca="1">MIN(1,IF(DF142=0,$DF$19+(1-$DF$19)/(1+$DE142^2)^$DG$19,IF(DF142=180,$DF$17+(1-$DF$17)/(1+$DE142^2)^$DG$17,$DF$18+(1-$DF$18)/(1+$DE142^2)^$DG$18)))</f>
        <v>#REF!</v>
      </c>
      <c r="DK142" s="14" t="e">
        <f ca="1">IF(DF142=270,$DF$19+(1-$DF$19)/(1+$DE142^2)^$DG$19,IF(DF142=90,$DF$17+(1-$DF$17)/(1+$DE142^2)^$DG$17,$DF$18+(1-$DF$18)/(1+$DE142^2)^$DG$18))</f>
        <v>#REF!</v>
      </c>
      <c r="DL142" s="14" t="e">
        <f ca="1">DJ142+1/2*(DK142-DJ142)*(1-COS(2*($CJ142-$DF142)*$DG$8))</f>
        <v>#REF!</v>
      </c>
      <c r="DM142" s="14" t="e">
        <f ca="1">IF(OR(ISNUMBER(X142),ISNUMBER(Y142)),DI142+1/2*(DL142-DI142)*(1-COS(2*$CI142*$DG$8)),IF(ISNUMBER(A142),1,#N/A))</f>
        <v>#N/A</v>
      </c>
    </row>
    <row r="143" spans="1:117" s="1" customFormat="1">
      <c r="A143" s="33" t="e">
        <f ca="1">INDIRECT("Shading!"&amp;$DZ$24&amp;$EA$24+ROW(A143)-23)</f>
        <v>#REF!</v>
      </c>
      <c r="B143" s="34" t="e">
        <f ca="1">INDIRECT("Shading!"&amp;$DZ$25&amp;$EA$25+ROW(B143)-23)</f>
        <v>#REF!</v>
      </c>
      <c r="C143" s="33" t="e">
        <f ca="1">INDIRECT("Shading!"&amp;$DZ$26&amp;$EA$26+ROW(C143)-23)</f>
        <v>#REF!</v>
      </c>
      <c r="D143" s="33" t="e">
        <f ca="1">INDIRECT("Shading!"&amp;$DZ$27&amp;$EA$27+ROW(D143)-23)</f>
        <v>#REF!</v>
      </c>
      <c r="E143" s="32" t="e">
        <f ca="1">INDIRECT("Shading!"&amp;$DZ$28&amp;$EA$28+ROW(E143)-23)</f>
        <v>#REF!</v>
      </c>
      <c r="F143" s="31" t="e">
        <f ca="1">INDIRECT("Shading!"&amp;$DZ$29&amp;$EA$29+ROW(F143)-23)</f>
        <v>#REF!</v>
      </c>
      <c r="G143" s="31" t="e">
        <f ca="1">INDIRECT("Shading!"&amp;$DZ$30&amp;$EA$30+ROW(G143)-23)</f>
        <v>#REF!</v>
      </c>
      <c r="H143" s="30" t="e">
        <f ca="1">INDIRECT("Shading!"&amp;$DZ$31&amp;$EA$31+ROW(H143)-23)</f>
        <v>#REF!</v>
      </c>
      <c r="I143" s="23"/>
      <c r="J143" s="23"/>
      <c r="K143" s="24"/>
      <c r="L143" s="19"/>
      <c r="M143" s="19"/>
      <c r="N143" s="25">
        <f ca="1">IF(AND(ISNUMBER(I143),ISNUMBER(J143),ISNUMBER(K143),ISNUMBER(L143),ISNUMBER(INDIRECT("Shading!"&amp;$DZ$33&amp;$EA$33+ROW(N143)-23))),INDIRECT("Shading!"&amp;$DZ$33&amp;$EA$33+ROW(N143)-23),1)</f>
        <v>1</v>
      </c>
      <c r="O143" s="25">
        <f ca="1">IF(AND(ISNUMBER(I143),ISNUMBER(J143),ISNUMBER(K143),ISNUMBER(L143),ISNUMBER(INDIRECT("Shading!"&amp;$DZ$34&amp;$EA$34+ROW(N143)-23))),INDIRECT("Shading!"&amp;$DZ$34&amp;$EA$34+ROW(O143)-23),1)</f>
        <v>1</v>
      </c>
      <c r="P143" s="18">
        <f ca="1">IF(AND(ISNUMBER(I143),ISNUMBER(J143),ISNUMBER(K143),ISNUMBER(L143),ISNUMBER(N143)),1-(N143-BJ143)*(K143/IF(OR(E143="East",E143="West"),45,90)*(1-L143)/N143),1)</f>
        <v>1</v>
      </c>
      <c r="Q143" s="17">
        <f ca="1">IF(AND(ISNUMBER(I143),ISNUMBER(J143),ISNUMBER(K143),ISNUMBER(M143),ISNUMBER(O143)),1-(O143-CS143)*(K143/IF(OR(E143="East",E143="West"),45,90)*(1-M143)/O143),1)</f>
        <v>1</v>
      </c>
      <c r="R143" s="32" t="str">
        <f ca="1">IF(OR(P143&gt;1,Q143&gt;1),"Horizon shading ","")</f>
        <v/>
      </c>
      <c r="S143" s="29"/>
      <c r="T143" s="28"/>
      <c r="U143" s="39">
        <f>IF(AND(ISNUMBER(S143),ISNUMBER(T143)),1-0.5*(1-BT143),1)</f>
        <v>1</v>
      </c>
      <c r="V143" s="38">
        <f>IF(AND(ISNUMBER(S143),ISNUMBER(T143)),1-0.5*(1-DC143),1)</f>
        <v>1</v>
      </c>
      <c r="W143" s="215" t="str">
        <f>IF(OR(U143&gt;1,V143&gt;1),"Reveal shading ","")</f>
        <v/>
      </c>
      <c r="X143" s="23"/>
      <c r="Y143" s="23"/>
      <c r="Z143" s="19"/>
      <c r="AA143" s="19"/>
      <c r="AB143" s="25">
        <f ca="1">IF(AND(ISNUMBER(X143),ISNUMBER(Y143),ISNUMBER(Z143),ISNUMBER(INDIRECT("Shading!"&amp;$DZ$35&amp;$EA$35+ROW(N143)-23))),INDIRECT("Shading!"&amp;$DZ$35&amp;$EA$35+ROW(N143)-23),1)</f>
        <v>1</v>
      </c>
      <c r="AC143" s="25">
        <f ca="1">IF(AND(ISNUMBER(X143),ISNUMBER(Y143),ISNUMBER(AA143),ISNUMBER(INDIRECT("Shading!"&amp;$DZ$36&amp;$EA$36+ROW(N143)-23))),INDIRECT("Shading!"&amp;$DZ$36&amp;$EA$36+ROW(O143)-23),1)</f>
        <v>1</v>
      </c>
      <c r="AD143" s="18">
        <f ca="1">IF(AND(ISNUMBER(X143),ISNUMBER(Y143),ISNUMBER(Z143),ISNUMBER(AB143)),1-(AB143-CD143)/AB143*(1-Z143),1)</f>
        <v>1</v>
      </c>
      <c r="AE143" s="17">
        <f ca="1">IF(AND(ISNUMBER(X143),ISNUMBER(Y143),ISNUMBER(AA143),ISNUMBER(AC143)),1-(AC143-DM143)/AC143*(1-AA143),1)</f>
        <v>1</v>
      </c>
      <c r="AF143" s="215" t="str">
        <f ca="1">IF(OR(AD143&gt;1,AE143&gt;1),"Overhang shading ","")</f>
        <v/>
      </c>
      <c r="AG143" s="24"/>
      <c r="AH143" s="24"/>
      <c r="AI143" s="23"/>
      <c r="AJ143" s="37">
        <f>IF(AND(ISNUMBER($AI$19),ISNUMBER(AG143)),$F143*$AI$19/1000*$AG143,0)</f>
        <v>0</v>
      </c>
      <c r="AK143" s="36">
        <f>IF(AND(ISNUMBER($AI$19),ISNUMBER(AH143)),IF(ISNUMBER($AI143),$AI143,$G143)*$AI$19/1000*$AH143,0)</f>
        <v>0</v>
      </c>
      <c r="AL143" s="35">
        <f>IF(OR(AJ143&gt;0,AK143&gt;0),1-(AJ143+AK143)/H143*$AI$18,1)</f>
        <v>1</v>
      </c>
      <c r="AM143" s="215" t="str">
        <f>IF(AL143&gt;1,"Glazing bars/juliet balcony shading ","")</f>
        <v/>
      </c>
      <c r="AN143" s="19"/>
      <c r="AO143" s="19"/>
      <c r="AP143" s="18" t="str">
        <f ca="1">IF(OR(P143*U143*AD143*AL143*IF(ISNUMBER(AN143),AN143,1)&gt;=1,P143*U143*AD143*AL143*IF(ISNUMBER(AN143),AN143,1)=0),"",P143*U143*AD143*AL143*IF(ISNUMBER(AN143),AN143,1))</f>
        <v/>
      </c>
      <c r="AQ143" s="17" t="str">
        <f ca="1">IF(OR(Q143*V143*AE143*AL143*IF(ISNUMBER(AO143),AO143,1)&gt;=1,Q143*V143*AE143*AL143*IF(ISNUMBER(AO143),AO143,1)=0),"",Q143*V143*AE143*AL143*IF(ISNUMBER(AO143),AO143,1))</f>
        <v/>
      </c>
      <c r="AR143" s="16" t="str">
        <f ca="1">'Additional Shading 424'!$AP143</f>
        <v/>
      </c>
      <c r="AS143" s="16" t="str">
        <f ca="1">'Additional Shading 424'!$AQ143</f>
        <v/>
      </c>
      <c r="AZ143" s="15" t="e">
        <f ca="1">D143</f>
        <v>#REF!</v>
      </c>
      <c r="BA143" s="15" t="e">
        <f ca="1">C143</f>
        <v>#REF!</v>
      </c>
      <c r="BB143" s="14">
        <f>IF(AND(I143=0,J143=0),1,I143/J143)</f>
        <v>1</v>
      </c>
      <c r="BC143" s="14" t="e">
        <f ca="1">INT(MOD(BA143,360)/90)*90</f>
        <v>#REF!</v>
      </c>
      <c r="BD143" s="14" t="e">
        <f ca="1">IF(BC143=0,$BC$13+(1-$BC$13)/(1+$BB143^2)^$BD$13,IF(BC143=180,$BC$11+(1-$BC$11)/(1+$BB143^2)^$BD$11,$BC$12+(1-$BC$12)/(1+$BB143^2)^$BD$12))</f>
        <v>#REF!</v>
      </c>
      <c r="BE143" s="14" t="e">
        <f ca="1">IF(BC143=270,$BC$13+(1-$BC$13)/(1+$BB143^2)^$BD$13,IF(BC143=90,$BC$11+(1-$BC$11)/(1+$BB143^2)^$BD$11,$BC$12+(1-$BC$12)/(1+$BB143^2)^$BD$12))</f>
        <v>#REF!</v>
      </c>
      <c r="BF143" s="14" t="e">
        <f ca="1">BD143+1/2*(BE143-BD143)*(1-COS(2*($BA143-$BC143)*$BD$8))</f>
        <v>#REF!</v>
      </c>
      <c r="BG143" s="14" t="e">
        <f ca="1">IF(BC143=0,$BC$19*EXP($BD$19*$BB143)+1-$BC$19,IF(BC143=180,$BC$17+(1-$BC$17)/(1+$BB143^2)^$BD$17,$BC$18*EXP($BD$18*$BB143)+1-$BC$18))</f>
        <v>#REF!</v>
      </c>
      <c r="BH143" s="14" t="e">
        <f ca="1">IF(BC143=270,$BC$19*EXP($BD$19*$BB143)+1-$BC$19,IF(BC143=90,$BC$17+(1-$BC$17)/(1+$BB143^2)^$BD$17,$BC$18*EXP($BD$18*$BB143)+1-$BC$18))</f>
        <v>#REF!</v>
      </c>
      <c r="BI143" s="14" t="e">
        <f ca="1">BG143+1/2*(BH143-BG143)*(1-COS(2*($BA143-$BC143)*$BD$8))</f>
        <v>#REF!</v>
      </c>
      <c r="BJ143" s="14" t="e">
        <f ca="1">IF(OR(ISNUMBER(I143),ISNUMBER(J143)),MAX(BF143+1/2*(BI143-BF143)*(1-COS(2*$AZ143*$BD$8)),IF(SIN(RADIANS(D143))&lt;&gt;0,1-$I143/$G143/ABS(SIN(RADIANS(D143))),0)),IF(ISNUMBER(A143),1,#N/A))</f>
        <v>#N/A</v>
      </c>
      <c r="BK143" s="14"/>
      <c r="BL143" s="14" t="e">
        <f ca="1">S143/(0.5*F143+T143)</f>
        <v>#REF!</v>
      </c>
      <c r="BM143" s="14" t="e">
        <f ca="1">INT(MOD(BA143,360)/90)*90</f>
        <v>#REF!</v>
      </c>
      <c r="BN143" s="14" t="e">
        <f ca="1">IF(BM143=0,$BM$13*EXP($BN$13*$BL143)+1-$BM$13,IF(BM143=180,$BM$11*EXP($BN$11*$BL143)+1-$BM$11,$BM$12*EXP($BN$12*$BL143)+1-$BM$12))</f>
        <v>#REF!</v>
      </c>
      <c r="BO143" s="14" t="e">
        <f ca="1">IF(BM143=270,$BM$13*EXP($BN$13*$BL143)+1-$BM$13,IF(BM143=90,$BM$11*EXP($BN$11*$BL143)+1-$BM$11,$BM$12*EXP($BN$12*$BL143)+1-$BM$12))</f>
        <v>#REF!</v>
      </c>
      <c r="BP143" s="14" t="e">
        <f ca="1">BN143+1/2*(BO143-BN143)*(1-COS(2*($C143-$BM143)*$BN$8))</f>
        <v>#REF!</v>
      </c>
      <c r="BQ143" s="14" t="e">
        <f ca="1">IF(BM143=0,$BM$19*EXP($BN$19*$BL143)+1-$BM$19,IF(BM143=180,$BM$17*EXP($BN$17*$BL143)+1-$BM$17,$BM$18*EXP($BN$18*$BL143)+1-$BM$18))</f>
        <v>#REF!</v>
      </c>
      <c r="BR143" s="14" t="e">
        <f ca="1">IF(BM143=270,$BM$19*EXP($BN$19*$BL143)+1-$BM$19,IF(BM143=90,$BM$17*EXP($BN$17*$BL143)+1-$BM$17,$BM$18*EXP($BN$18*$BL143)+1-$BM$18))</f>
        <v>#REF!</v>
      </c>
      <c r="BS143" s="14" t="e">
        <f ca="1">BQ143+1/2*(BR143-BQ143)*(1-COS(2*($C143-$BM143)*$BN$8))</f>
        <v>#REF!</v>
      </c>
      <c r="BT143" s="14" t="e">
        <f ca="1">BP143+1/2*(BS143-BP143)*(1-COS(2*$AZ143*$BN$8))</f>
        <v>#REF!</v>
      </c>
      <c r="BU143" s="14"/>
      <c r="BV143" s="14" t="e">
        <f ca="1">X143/(0.5*G143+Y143)</f>
        <v>#REF!</v>
      </c>
      <c r="BW143" s="14" t="e">
        <f ca="1">INT(MOD(BA143,360)/90)*90</f>
        <v>#REF!</v>
      </c>
      <c r="BX143" s="14" t="e">
        <f ca="1">IF(BW143=0,$BW$13*EXP($BX$13*$BV143)+1-$BW$13,IF(BW143=180,$BW$11*EXP($BX$11*$BV143)+1-$BW$11,$BW$12*EXP($BX$12*$BV143)+1-$BW$12))</f>
        <v>#REF!</v>
      </c>
      <c r="BY143" s="14" t="e">
        <f ca="1">IF(BW143=270,$BW$13*EXP($BX$13*$BV143)+1-$BW$13,IF(BW143=90,$BW$11*EXP($BX$11*$BV143)+1-$BW$11,$BW$12*EXP($BX$12*$BV143)+1-$BW$12))</f>
        <v>#REF!</v>
      </c>
      <c r="BZ143" s="14" t="e">
        <f ca="1">BX143+1/2*(BY143-BX143)*(1-COS(2*($BA143-$BW143)*$BX$8))</f>
        <v>#REF!</v>
      </c>
      <c r="CA143" s="14" t="e">
        <f ca="1">MIN(1,IF(BW143=0,$BW$19*EXP($BX$19*$BV143)+1-$BW$19,IF(BW143=180,$BW$17*EXP($BX$17*$BV143)+1-$BW$17,$BW$18*EXP($BX$18*$BV143)+1-$BW$18)))</f>
        <v>#REF!</v>
      </c>
      <c r="CB143" s="14" t="e">
        <f ca="1">IF(BW143=270,$BW$19*EXP($BX$19*$BV143)+1-$BW$19,IF(BW143=90,$BW$17*EXP($BX$17*$BV143)+1-$BW$17,$BW$18*EXP($BX$18*$BV143)+1-$BW$18))</f>
        <v>#REF!</v>
      </c>
      <c r="CC143" s="14" t="e">
        <f ca="1">CA143+1/2*(CB143-CA143)*(1-COS(2*($BA143-$BW143)*$BX$8))</f>
        <v>#REF!</v>
      </c>
      <c r="CD143" s="14" t="e">
        <f ca="1">BZ143+1/2*(CC143-BZ143)*(1-COS(2*$AZ143*$BX$8))</f>
        <v>#REF!</v>
      </c>
      <c r="CI143" s="15" t="e">
        <f ca="1">D143</f>
        <v>#REF!</v>
      </c>
      <c r="CJ143" s="15" t="e">
        <f ca="1">C143</f>
        <v>#REF!</v>
      </c>
      <c r="CK143" s="14">
        <f>IF(AND(I143=0,J143=0),1,I143/J143)</f>
        <v>1</v>
      </c>
      <c r="CL143" s="14" t="e">
        <f ca="1">INT(MOD(CJ143,360)/90)*90</f>
        <v>#REF!</v>
      </c>
      <c r="CM143" s="14" t="e">
        <f ca="1">IF(CL143=0,$CL$13*EXP($CM$13*$CK143)+1-$CL$13,IF(CL143=180,$CL$11*EXP($CM$11*$CK143)+1-$CL$11,$CL$12*EXP($CM$12*$CK143)+1-$CL$12))</f>
        <v>#REF!</v>
      </c>
      <c r="CN143" s="14" t="e">
        <f ca="1">IF(CL143=270,$CL$13*EXP($CM$13*$CK143)+1-$CL$13,IF(CL143=90,$CL$11*EXP($CM$11*$CK143)+1-$CL$11,$CL$12*EXP($CM$12*$CK143)+1-$CL$12))</f>
        <v>#REF!</v>
      </c>
      <c r="CO143" s="14" t="e">
        <f ca="1">CM143+1/2*(CN143-CM143)*(1-COS(2*($CJ143-$CL143)*$CM$8))</f>
        <v>#REF!</v>
      </c>
      <c r="CP143" s="14" t="e">
        <f ca="1">IF(CL143=0,$CL$19*EXP($CM$19*$CK143)+1-$CL$19,IF(CL143=180,$CL$17*EXP($CM$17*$CK143)+1-$CL$17,$CL$18*EXP($CM$18*$CK143)+1-$CL$18))</f>
        <v>#REF!</v>
      </c>
      <c r="CQ143" s="14" t="e">
        <f ca="1">IF(CL143=270,$CL$19*EXP($CM$19*$CK143)+1-$CL$19,IF(CL143=90,$CL$17*EXP($CM$17*$CK143)+1-$CL$17,$CL$18*EXP($CM$18*$CK143)+1-$CL$18))</f>
        <v>#REF!</v>
      </c>
      <c r="CR143" s="14" t="e">
        <f ca="1">CP143+1/2*(CQ143-CP143)*(1-COS(2*($CJ143-$CL143)*$CM$8))</f>
        <v>#REF!</v>
      </c>
      <c r="CS143" s="14" t="e">
        <f ca="1">IF(OR(ISNUMBER(I143),ISNUMBER(J143)),MAX(CO143+1/2*(CR143-CO143)*(1-COS(2*$CI143*$CM$8)),IF(SIN(RADIANS(D143))&lt;&gt;0,1-$I143/$G143/ABS(SIN(RADIANS(D143))),0)),IF(ISNUMBER(A143),1,#N/A))</f>
        <v>#N/A</v>
      </c>
      <c r="CT143" s="14"/>
      <c r="CU143" s="14" t="e">
        <f ca="1">S143/(0.5*F143+T143)</f>
        <v>#REF!</v>
      </c>
      <c r="CV143" s="14" t="e">
        <f ca="1">INT(MOD(BA143,360)/90)*90</f>
        <v>#REF!</v>
      </c>
      <c r="CW143" s="14" t="e">
        <f ca="1">IF(CV143=0,$CV$13*EXP($CW$13*$CU143)+1-$CV$13,IF(CV143=180,$CV$11*EXP($CW$11*$CU143)+1-$CV$11,$CV$12*EXP($CW$12*$CU143)+1-$CV$12))</f>
        <v>#REF!</v>
      </c>
      <c r="CX143" s="14" t="e">
        <f ca="1">IF(CV143=270,$CV$13*EXP($CW$13*$CU143)+1-$CV$13,IF(CV143=90,$CV$11*EXP($CW$11*$CU143)+1-$CV$11,$CV$12*EXP($CW$12*$CU143)+1-$CV$12))</f>
        <v>#REF!</v>
      </c>
      <c r="CY143" s="14" t="e">
        <f ca="1">CW143+1/2*(CX143-CW143)*(1-COS(2*($CJ143-$CV143)*$CW$8))</f>
        <v>#REF!</v>
      </c>
      <c r="CZ143" s="14" t="e">
        <f ca="1">IF(CV143=0,$CV$19*EXP($CW$19*$CU143)+1-$CV$19,IF(CV143=180,$CV$17*EXP($CW$17*$CU143)+1-$CV$17,$CV$18*EXP($CW$18*$CU143)+1-$CV$18))</f>
        <v>#REF!</v>
      </c>
      <c r="DA143" s="14" t="e">
        <f ca="1">IF(CV143=270,$CV$19*EXP($CW$19*$CU143)+1-$CV$19,IF(CV143=90,$CV$17*EXP($CW$17*$CU143)+1-$CV$17,$CV$18*EXP($CW$18*$CU143)+1-$CV$18))</f>
        <v>#REF!</v>
      </c>
      <c r="DB143" s="14" t="e">
        <f ca="1">CZ143+1/2*(DA143-CZ143)*(1-COS(2*($CJ143-$CV143)*$CW$8))</f>
        <v>#REF!</v>
      </c>
      <c r="DC143" s="14" t="e">
        <f ca="1">IF(OR(ISNUMBER(S143),ISNUMBER(T143)),CY143+1/2*(DB143-CY143)*(1-COS(2*CI143*$CW$8)),IF(ISNUMBER(A143),1,#N/A))</f>
        <v>#N/A</v>
      </c>
      <c r="DD143" s="14"/>
      <c r="DE143" s="14" t="e">
        <f ca="1">X143/(0.5*G143+Y143)</f>
        <v>#REF!</v>
      </c>
      <c r="DF143" s="14" t="e">
        <f ca="1">INT(MOD(CJ143,360)/90)*90</f>
        <v>#REF!</v>
      </c>
      <c r="DG143" s="14" t="e">
        <f ca="1">IF(DF143=0,$DF$13*EXP($DG$13*$DE143)+1-$DF$13,IF(DF143=180,$DF$11*EXP($DG$11*$DE143)+1-$DF$11,$DF$12*EXP($DG$12*$DE143)+1-$DF$12))</f>
        <v>#REF!</v>
      </c>
      <c r="DH143" s="14" t="e">
        <f ca="1">IF(DF143=270,$DF$13*EXP($DG$13*$DE143)+1-$DF$13,IF(DF143=90,$DF$11*EXP($DG$11*$DE143)+1-$DF$11,$DF$12*EXP($DG$12*$DE143)+1-$DF$12))</f>
        <v>#REF!</v>
      </c>
      <c r="DI143" s="14" t="e">
        <f ca="1">DG143+1/2*(DH143-DG143)*(1-COS(2*($CJ143-$DF143)*$DG$8))</f>
        <v>#REF!</v>
      </c>
      <c r="DJ143" s="14" t="e">
        <f ca="1">MIN(1,IF(DF143=0,$DF$19+(1-$DF$19)/(1+$DE143^2)^$DG$19,IF(DF143=180,$DF$17+(1-$DF$17)/(1+$DE143^2)^$DG$17,$DF$18+(1-$DF$18)/(1+$DE143^2)^$DG$18)))</f>
        <v>#REF!</v>
      </c>
      <c r="DK143" s="14" t="e">
        <f ca="1">IF(DF143=270,$DF$19+(1-$DF$19)/(1+$DE143^2)^$DG$19,IF(DF143=90,$DF$17+(1-$DF$17)/(1+$DE143^2)^$DG$17,$DF$18+(1-$DF$18)/(1+$DE143^2)^$DG$18))</f>
        <v>#REF!</v>
      </c>
      <c r="DL143" s="14" t="e">
        <f ca="1">DJ143+1/2*(DK143-DJ143)*(1-COS(2*($CJ143-$DF143)*$DG$8))</f>
        <v>#REF!</v>
      </c>
      <c r="DM143" s="14" t="e">
        <f ca="1">IF(OR(ISNUMBER(X143),ISNUMBER(Y143)),DI143+1/2*(DL143-DI143)*(1-COS(2*$CI143*$DG$8)),IF(ISNUMBER(A143),1,#N/A))</f>
        <v>#N/A</v>
      </c>
    </row>
    <row r="144" spans="1:117" s="1" customFormat="1">
      <c r="A144" s="33" t="e">
        <f ca="1">INDIRECT("Shading!"&amp;$DZ$24&amp;$EA$24+ROW(A144)-23)</f>
        <v>#REF!</v>
      </c>
      <c r="B144" s="34" t="e">
        <f ca="1">INDIRECT("Shading!"&amp;$DZ$25&amp;$EA$25+ROW(B144)-23)</f>
        <v>#REF!</v>
      </c>
      <c r="C144" s="33" t="e">
        <f ca="1">INDIRECT("Shading!"&amp;$DZ$26&amp;$EA$26+ROW(C144)-23)</f>
        <v>#REF!</v>
      </c>
      <c r="D144" s="33" t="e">
        <f ca="1">INDIRECT("Shading!"&amp;$DZ$27&amp;$EA$27+ROW(D144)-23)</f>
        <v>#REF!</v>
      </c>
      <c r="E144" s="32" t="e">
        <f ca="1">INDIRECT("Shading!"&amp;$DZ$28&amp;$EA$28+ROW(E144)-23)</f>
        <v>#REF!</v>
      </c>
      <c r="F144" s="31" t="e">
        <f ca="1">INDIRECT("Shading!"&amp;$DZ$29&amp;$EA$29+ROW(F144)-23)</f>
        <v>#REF!</v>
      </c>
      <c r="G144" s="31" t="e">
        <f ca="1">INDIRECT("Shading!"&amp;$DZ$30&amp;$EA$30+ROW(G144)-23)</f>
        <v>#REF!</v>
      </c>
      <c r="H144" s="30" t="e">
        <f ca="1">INDIRECT("Shading!"&amp;$DZ$31&amp;$EA$31+ROW(H144)-23)</f>
        <v>#REF!</v>
      </c>
      <c r="I144" s="23"/>
      <c r="J144" s="23"/>
      <c r="K144" s="24"/>
      <c r="L144" s="19"/>
      <c r="M144" s="19"/>
      <c r="N144" s="25">
        <f ca="1">IF(AND(ISNUMBER(I144),ISNUMBER(J144),ISNUMBER(K144),ISNUMBER(L144),ISNUMBER(INDIRECT("Shading!"&amp;$DZ$33&amp;$EA$33+ROW(N144)-23))),INDIRECT("Shading!"&amp;$DZ$33&amp;$EA$33+ROW(N144)-23),1)</f>
        <v>1</v>
      </c>
      <c r="O144" s="25">
        <f ca="1">IF(AND(ISNUMBER(I144),ISNUMBER(J144),ISNUMBER(K144),ISNUMBER(L144),ISNUMBER(INDIRECT("Shading!"&amp;$DZ$34&amp;$EA$34+ROW(N144)-23))),INDIRECT("Shading!"&amp;$DZ$34&amp;$EA$34+ROW(O144)-23),1)</f>
        <v>1</v>
      </c>
      <c r="P144" s="18">
        <f ca="1">IF(AND(ISNUMBER(I144),ISNUMBER(J144),ISNUMBER(K144),ISNUMBER(L144),ISNUMBER(N144)),1-(N144-BJ144)*(K144/IF(OR(E144="East",E144="West"),45,90)*(1-L144)/N144),1)</f>
        <v>1</v>
      </c>
      <c r="Q144" s="17">
        <f ca="1">IF(AND(ISNUMBER(I144),ISNUMBER(J144),ISNUMBER(K144),ISNUMBER(M144),ISNUMBER(O144)),1-(O144-CS144)*(K144/IF(OR(E144="East",E144="West"),45,90)*(1-M144)/O144),1)</f>
        <v>1</v>
      </c>
      <c r="R144" s="32" t="str">
        <f ca="1">IF(OR(P144&gt;1,Q144&gt;1),"Horizon shading ","")</f>
        <v/>
      </c>
      <c r="S144" s="29"/>
      <c r="T144" s="28"/>
      <c r="U144" s="39">
        <f>IF(AND(ISNUMBER(S144),ISNUMBER(T144)),1-0.5*(1-BT144),1)</f>
        <v>1</v>
      </c>
      <c r="V144" s="38">
        <f>IF(AND(ISNUMBER(S144),ISNUMBER(T144)),1-0.5*(1-DC144),1)</f>
        <v>1</v>
      </c>
      <c r="W144" s="215" t="str">
        <f>IF(OR(U144&gt;1,V144&gt;1),"Reveal shading ","")</f>
        <v/>
      </c>
      <c r="X144" s="23"/>
      <c r="Y144" s="23"/>
      <c r="Z144" s="19"/>
      <c r="AA144" s="19"/>
      <c r="AB144" s="25">
        <f ca="1">IF(AND(ISNUMBER(X144),ISNUMBER(Y144),ISNUMBER(Z144),ISNUMBER(INDIRECT("Shading!"&amp;$DZ$35&amp;$EA$35+ROW(N144)-23))),INDIRECT("Shading!"&amp;$DZ$35&amp;$EA$35+ROW(N144)-23),1)</f>
        <v>1</v>
      </c>
      <c r="AC144" s="25">
        <f ca="1">IF(AND(ISNUMBER(X144),ISNUMBER(Y144),ISNUMBER(AA144),ISNUMBER(INDIRECT("Shading!"&amp;$DZ$36&amp;$EA$36+ROW(N144)-23))),INDIRECT("Shading!"&amp;$DZ$36&amp;$EA$36+ROW(O144)-23),1)</f>
        <v>1</v>
      </c>
      <c r="AD144" s="18">
        <f ca="1">IF(AND(ISNUMBER(X144),ISNUMBER(Y144),ISNUMBER(Z144),ISNUMBER(AB144)),1-(AB144-CD144)/AB144*(1-Z144),1)</f>
        <v>1</v>
      </c>
      <c r="AE144" s="17">
        <f ca="1">IF(AND(ISNUMBER(X144),ISNUMBER(Y144),ISNUMBER(AA144),ISNUMBER(AC144)),1-(AC144-DM144)/AC144*(1-AA144),1)</f>
        <v>1</v>
      </c>
      <c r="AF144" s="215" t="str">
        <f ca="1">IF(OR(AD144&gt;1,AE144&gt;1),"Overhang shading ","")</f>
        <v/>
      </c>
      <c r="AG144" s="24"/>
      <c r="AH144" s="24"/>
      <c r="AI144" s="23"/>
      <c r="AJ144" s="37">
        <f>IF(AND(ISNUMBER($AI$19),ISNUMBER(AG144)),$F144*$AI$19/1000*$AG144,0)</f>
        <v>0</v>
      </c>
      <c r="AK144" s="36">
        <f>IF(AND(ISNUMBER($AI$19),ISNUMBER(AH144)),IF(ISNUMBER($AI144),$AI144,$G144)*$AI$19/1000*$AH144,0)</f>
        <v>0</v>
      </c>
      <c r="AL144" s="35">
        <f>IF(OR(AJ144&gt;0,AK144&gt;0),1-(AJ144+AK144)/H144*$AI$18,1)</f>
        <v>1</v>
      </c>
      <c r="AM144" s="215" t="str">
        <f>IF(AL144&gt;1,"Glazing bars/juliet balcony shading ","")</f>
        <v/>
      </c>
      <c r="AN144" s="19"/>
      <c r="AO144" s="19"/>
      <c r="AP144" s="18" t="str">
        <f ca="1">IF(OR(P144*U144*AD144*AL144*IF(ISNUMBER(AN144),AN144,1)&gt;=1,P144*U144*AD144*AL144*IF(ISNUMBER(AN144),AN144,1)=0),"",P144*U144*AD144*AL144*IF(ISNUMBER(AN144),AN144,1))</f>
        <v/>
      </c>
      <c r="AQ144" s="17" t="str">
        <f ca="1">IF(OR(Q144*V144*AE144*AL144*IF(ISNUMBER(AO144),AO144,1)&gt;=1,Q144*V144*AE144*AL144*IF(ISNUMBER(AO144),AO144,1)=0),"",Q144*V144*AE144*AL144*IF(ISNUMBER(AO144),AO144,1))</f>
        <v/>
      </c>
      <c r="AR144" s="16" t="str">
        <f ca="1">'Additional Shading 424'!$AP144</f>
        <v/>
      </c>
      <c r="AS144" s="16" t="str">
        <f ca="1">'Additional Shading 424'!$AQ144</f>
        <v/>
      </c>
      <c r="AZ144" s="15" t="e">
        <f ca="1">D144</f>
        <v>#REF!</v>
      </c>
      <c r="BA144" s="15" t="e">
        <f ca="1">C144</f>
        <v>#REF!</v>
      </c>
      <c r="BB144" s="14">
        <f>IF(AND(I144=0,J144=0),1,I144/J144)</f>
        <v>1</v>
      </c>
      <c r="BC144" s="14" t="e">
        <f ca="1">INT(MOD(BA144,360)/90)*90</f>
        <v>#REF!</v>
      </c>
      <c r="BD144" s="14" t="e">
        <f ca="1">IF(BC144=0,$BC$13+(1-$BC$13)/(1+$BB144^2)^$BD$13,IF(BC144=180,$BC$11+(1-$BC$11)/(1+$BB144^2)^$BD$11,$BC$12+(1-$BC$12)/(1+$BB144^2)^$BD$12))</f>
        <v>#REF!</v>
      </c>
      <c r="BE144" s="14" t="e">
        <f ca="1">IF(BC144=270,$BC$13+(1-$BC$13)/(1+$BB144^2)^$BD$13,IF(BC144=90,$BC$11+(1-$BC$11)/(1+$BB144^2)^$BD$11,$BC$12+(1-$BC$12)/(1+$BB144^2)^$BD$12))</f>
        <v>#REF!</v>
      </c>
      <c r="BF144" s="14" t="e">
        <f ca="1">BD144+1/2*(BE144-BD144)*(1-COS(2*($BA144-$BC144)*$BD$8))</f>
        <v>#REF!</v>
      </c>
      <c r="BG144" s="14" t="e">
        <f ca="1">IF(BC144=0,$BC$19*EXP($BD$19*$BB144)+1-$BC$19,IF(BC144=180,$BC$17+(1-$BC$17)/(1+$BB144^2)^$BD$17,$BC$18*EXP($BD$18*$BB144)+1-$BC$18))</f>
        <v>#REF!</v>
      </c>
      <c r="BH144" s="14" t="e">
        <f ca="1">IF(BC144=270,$BC$19*EXP($BD$19*$BB144)+1-$BC$19,IF(BC144=90,$BC$17+(1-$BC$17)/(1+$BB144^2)^$BD$17,$BC$18*EXP($BD$18*$BB144)+1-$BC$18))</f>
        <v>#REF!</v>
      </c>
      <c r="BI144" s="14" t="e">
        <f ca="1">BG144+1/2*(BH144-BG144)*(1-COS(2*($BA144-$BC144)*$BD$8))</f>
        <v>#REF!</v>
      </c>
      <c r="BJ144" s="14" t="e">
        <f ca="1">IF(OR(ISNUMBER(I144),ISNUMBER(J144)),MAX(BF144+1/2*(BI144-BF144)*(1-COS(2*$AZ144*$BD$8)),IF(SIN(RADIANS(D144))&lt;&gt;0,1-$I144/$G144/ABS(SIN(RADIANS(D144))),0)),IF(ISNUMBER(A144),1,#N/A))</f>
        <v>#N/A</v>
      </c>
      <c r="BK144" s="14"/>
      <c r="BL144" s="14" t="e">
        <f ca="1">S144/(0.5*F144+T144)</f>
        <v>#REF!</v>
      </c>
      <c r="BM144" s="14" t="e">
        <f ca="1">INT(MOD(BA144,360)/90)*90</f>
        <v>#REF!</v>
      </c>
      <c r="BN144" s="14" t="e">
        <f ca="1">IF(BM144=0,$BM$13*EXP($BN$13*$BL144)+1-$BM$13,IF(BM144=180,$BM$11*EXP($BN$11*$BL144)+1-$BM$11,$BM$12*EXP($BN$12*$BL144)+1-$BM$12))</f>
        <v>#REF!</v>
      </c>
      <c r="BO144" s="14" t="e">
        <f ca="1">IF(BM144=270,$BM$13*EXP($BN$13*$BL144)+1-$BM$13,IF(BM144=90,$BM$11*EXP($BN$11*$BL144)+1-$BM$11,$BM$12*EXP($BN$12*$BL144)+1-$BM$12))</f>
        <v>#REF!</v>
      </c>
      <c r="BP144" s="14" t="e">
        <f ca="1">BN144+1/2*(BO144-BN144)*(1-COS(2*($C144-$BM144)*$BN$8))</f>
        <v>#REF!</v>
      </c>
      <c r="BQ144" s="14" t="e">
        <f ca="1">IF(BM144=0,$BM$19*EXP($BN$19*$BL144)+1-$BM$19,IF(BM144=180,$BM$17*EXP($BN$17*$BL144)+1-$BM$17,$BM$18*EXP($BN$18*$BL144)+1-$BM$18))</f>
        <v>#REF!</v>
      </c>
      <c r="BR144" s="14" t="e">
        <f ca="1">IF(BM144=270,$BM$19*EXP($BN$19*$BL144)+1-$BM$19,IF(BM144=90,$BM$17*EXP($BN$17*$BL144)+1-$BM$17,$BM$18*EXP($BN$18*$BL144)+1-$BM$18))</f>
        <v>#REF!</v>
      </c>
      <c r="BS144" s="14" t="e">
        <f ca="1">BQ144+1/2*(BR144-BQ144)*(1-COS(2*($C144-$BM144)*$BN$8))</f>
        <v>#REF!</v>
      </c>
      <c r="BT144" s="14" t="e">
        <f ca="1">BP144+1/2*(BS144-BP144)*(1-COS(2*$AZ144*$BN$8))</f>
        <v>#REF!</v>
      </c>
      <c r="BU144" s="14"/>
      <c r="BV144" s="14" t="e">
        <f ca="1">X144/(0.5*G144+Y144)</f>
        <v>#REF!</v>
      </c>
      <c r="BW144" s="14" t="e">
        <f ca="1">INT(MOD(BA144,360)/90)*90</f>
        <v>#REF!</v>
      </c>
      <c r="BX144" s="14" t="e">
        <f ca="1">IF(BW144=0,$BW$13*EXP($BX$13*$BV144)+1-$BW$13,IF(BW144=180,$BW$11*EXP($BX$11*$BV144)+1-$BW$11,$BW$12*EXP($BX$12*$BV144)+1-$BW$12))</f>
        <v>#REF!</v>
      </c>
      <c r="BY144" s="14" t="e">
        <f ca="1">IF(BW144=270,$BW$13*EXP($BX$13*$BV144)+1-$BW$13,IF(BW144=90,$BW$11*EXP($BX$11*$BV144)+1-$BW$11,$BW$12*EXP($BX$12*$BV144)+1-$BW$12))</f>
        <v>#REF!</v>
      </c>
      <c r="BZ144" s="14" t="e">
        <f ca="1">BX144+1/2*(BY144-BX144)*(1-COS(2*($BA144-$BW144)*$BX$8))</f>
        <v>#REF!</v>
      </c>
      <c r="CA144" s="14" t="e">
        <f ca="1">MIN(1,IF(BW144=0,$BW$19*EXP($BX$19*$BV144)+1-$BW$19,IF(BW144=180,$BW$17*EXP($BX$17*$BV144)+1-$BW$17,$BW$18*EXP($BX$18*$BV144)+1-$BW$18)))</f>
        <v>#REF!</v>
      </c>
      <c r="CB144" s="14" t="e">
        <f ca="1">IF(BW144=270,$BW$19*EXP($BX$19*$BV144)+1-$BW$19,IF(BW144=90,$BW$17*EXP($BX$17*$BV144)+1-$BW$17,$BW$18*EXP($BX$18*$BV144)+1-$BW$18))</f>
        <v>#REF!</v>
      </c>
      <c r="CC144" s="14" t="e">
        <f ca="1">CA144+1/2*(CB144-CA144)*(1-COS(2*($BA144-$BW144)*$BX$8))</f>
        <v>#REF!</v>
      </c>
      <c r="CD144" s="14" t="e">
        <f ca="1">BZ144+1/2*(CC144-BZ144)*(1-COS(2*$AZ144*$BX$8))</f>
        <v>#REF!</v>
      </c>
      <c r="CI144" s="15" t="e">
        <f ca="1">D144</f>
        <v>#REF!</v>
      </c>
      <c r="CJ144" s="15" t="e">
        <f ca="1">C144</f>
        <v>#REF!</v>
      </c>
      <c r="CK144" s="14">
        <f>IF(AND(I144=0,J144=0),1,I144/J144)</f>
        <v>1</v>
      </c>
      <c r="CL144" s="14" t="e">
        <f ca="1">INT(MOD(CJ144,360)/90)*90</f>
        <v>#REF!</v>
      </c>
      <c r="CM144" s="14" t="e">
        <f ca="1">IF(CL144=0,$CL$13*EXP($CM$13*$CK144)+1-$CL$13,IF(CL144=180,$CL$11*EXP($CM$11*$CK144)+1-$CL$11,$CL$12*EXP($CM$12*$CK144)+1-$CL$12))</f>
        <v>#REF!</v>
      </c>
      <c r="CN144" s="14" t="e">
        <f ca="1">IF(CL144=270,$CL$13*EXP($CM$13*$CK144)+1-$CL$13,IF(CL144=90,$CL$11*EXP($CM$11*$CK144)+1-$CL$11,$CL$12*EXP($CM$12*$CK144)+1-$CL$12))</f>
        <v>#REF!</v>
      </c>
      <c r="CO144" s="14" t="e">
        <f ca="1">CM144+1/2*(CN144-CM144)*(1-COS(2*($CJ144-$CL144)*$CM$8))</f>
        <v>#REF!</v>
      </c>
      <c r="CP144" s="14" t="e">
        <f ca="1">IF(CL144=0,$CL$19*EXP($CM$19*$CK144)+1-$CL$19,IF(CL144=180,$CL$17*EXP($CM$17*$CK144)+1-$CL$17,$CL$18*EXP($CM$18*$CK144)+1-$CL$18))</f>
        <v>#REF!</v>
      </c>
      <c r="CQ144" s="14" t="e">
        <f ca="1">IF(CL144=270,$CL$19*EXP($CM$19*$CK144)+1-$CL$19,IF(CL144=90,$CL$17*EXP($CM$17*$CK144)+1-$CL$17,$CL$18*EXP($CM$18*$CK144)+1-$CL$18))</f>
        <v>#REF!</v>
      </c>
      <c r="CR144" s="14" t="e">
        <f ca="1">CP144+1/2*(CQ144-CP144)*(1-COS(2*($CJ144-$CL144)*$CM$8))</f>
        <v>#REF!</v>
      </c>
      <c r="CS144" s="14" t="e">
        <f ca="1">IF(OR(ISNUMBER(I144),ISNUMBER(J144)),MAX(CO144+1/2*(CR144-CO144)*(1-COS(2*$CI144*$CM$8)),IF(SIN(RADIANS(D144))&lt;&gt;0,1-$I144/$G144/ABS(SIN(RADIANS(D144))),0)),IF(ISNUMBER(A144),1,#N/A))</f>
        <v>#N/A</v>
      </c>
      <c r="CT144" s="14"/>
      <c r="CU144" s="14" t="e">
        <f ca="1">S144/(0.5*F144+T144)</f>
        <v>#REF!</v>
      </c>
      <c r="CV144" s="14" t="e">
        <f ca="1">INT(MOD(BA144,360)/90)*90</f>
        <v>#REF!</v>
      </c>
      <c r="CW144" s="14" t="e">
        <f ca="1">IF(CV144=0,$CV$13*EXP($CW$13*$CU144)+1-$CV$13,IF(CV144=180,$CV$11*EXP($CW$11*$CU144)+1-$CV$11,$CV$12*EXP($CW$12*$CU144)+1-$CV$12))</f>
        <v>#REF!</v>
      </c>
      <c r="CX144" s="14" t="e">
        <f ca="1">IF(CV144=270,$CV$13*EXP($CW$13*$CU144)+1-$CV$13,IF(CV144=90,$CV$11*EXP($CW$11*$CU144)+1-$CV$11,$CV$12*EXP($CW$12*$CU144)+1-$CV$12))</f>
        <v>#REF!</v>
      </c>
      <c r="CY144" s="14" t="e">
        <f ca="1">CW144+1/2*(CX144-CW144)*(1-COS(2*($CJ144-$CV144)*$CW$8))</f>
        <v>#REF!</v>
      </c>
      <c r="CZ144" s="14" t="e">
        <f ca="1">IF(CV144=0,$CV$19*EXP($CW$19*$CU144)+1-$CV$19,IF(CV144=180,$CV$17*EXP($CW$17*$CU144)+1-$CV$17,$CV$18*EXP($CW$18*$CU144)+1-$CV$18))</f>
        <v>#REF!</v>
      </c>
      <c r="DA144" s="14" t="e">
        <f ca="1">IF(CV144=270,$CV$19*EXP($CW$19*$CU144)+1-$CV$19,IF(CV144=90,$CV$17*EXP($CW$17*$CU144)+1-$CV$17,$CV$18*EXP($CW$18*$CU144)+1-$CV$18))</f>
        <v>#REF!</v>
      </c>
      <c r="DB144" s="14" t="e">
        <f ca="1">CZ144+1/2*(DA144-CZ144)*(1-COS(2*($CJ144-$CV144)*$CW$8))</f>
        <v>#REF!</v>
      </c>
      <c r="DC144" s="14" t="e">
        <f ca="1">IF(OR(ISNUMBER(S144),ISNUMBER(T144)),CY144+1/2*(DB144-CY144)*(1-COS(2*CI144*$CW$8)),IF(ISNUMBER(A144),1,#N/A))</f>
        <v>#N/A</v>
      </c>
      <c r="DD144" s="14"/>
      <c r="DE144" s="14" t="e">
        <f ca="1">X144/(0.5*G144+Y144)</f>
        <v>#REF!</v>
      </c>
      <c r="DF144" s="14" t="e">
        <f ca="1">INT(MOD(CJ144,360)/90)*90</f>
        <v>#REF!</v>
      </c>
      <c r="DG144" s="14" t="e">
        <f ca="1">IF(DF144=0,$DF$13*EXP($DG$13*$DE144)+1-$DF$13,IF(DF144=180,$DF$11*EXP($DG$11*$DE144)+1-$DF$11,$DF$12*EXP($DG$12*$DE144)+1-$DF$12))</f>
        <v>#REF!</v>
      </c>
      <c r="DH144" s="14" t="e">
        <f ca="1">IF(DF144=270,$DF$13*EXP($DG$13*$DE144)+1-$DF$13,IF(DF144=90,$DF$11*EXP($DG$11*$DE144)+1-$DF$11,$DF$12*EXP($DG$12*$DE144)+1-$DF$12))</f>
        <v>#REF!</v>
      </c>
      <c r="DI144" s="14" t="e">
        <f ca="1">DG144+1/2*(DH144-DG144)*(1-COS(2*($CJ144-$DF144)*$DG$8))</f>
        <v>#REF!</v>
      </c>
      <c r="DJ144" s="14" t="e">
        <f ca="1">MIN(1,IF(DF144=0,$DF$19+(1-$DF$19)/(1+$DE144^2)^$DG$19,IF(DF144=180,$DF$17+(1-$DF$17)/(1+$DE144^2)^$DG$17,$DF$18+(1-$DF$18)/(1+$DE144^2)^$DG$18)))</f>
        <v>#REF!</v>
      </c>
      <c r="DK144" s="14" t="e">
        <f ca="1">IF(DF144=270,$DF$19+(1-$DF$19)/(1+$DE144^2)^$DG$19,IF(DF144=90,$DF$17+(1-$DF$17)/(1+$DE144^2)^$DG$17,$DF$18+(1-$DF$18)/(1+$DE144^2)^$DG$18))</f>
        <v>#REF!</v>
      </c>
      <c r="DL144" s="14" t="e">
        <f ca="1">DJ144+1/2*(DK144-DJ144)*(1-COS(2*($CJ144-$DF144)*$DG$8))</f>
        <v>#REF!</v>
      </c>
      <c r="DM144" s="14" t="e">
        <f ca="1">IF(OR(ISNUMBER(X144),ISNUMBER(Y144)),DI144+1/2*(DL144-DI144)*(1-COS(2*$CI144*$DG$8)),IF(ISNUMBER(A144),1,#N/A))</f>
        <v>#N/A</v>
      </c>
    </row>
    <row r="145" spans="1:117" s="1" customFormat="1">
      <c r="A145" s="33" t="e">
        <f ca="1">INDIRECT("Shading!"&amp;$DZ$24&amp;$EA$24+ROW(A145)-23)</f>
        <v>#REF!</v>
      </c>
      <c r="B145" s="34" t="e">
        <f ca="1">INDIRECT("Shading!"&amp;$DZ$25&amp;$EA$25+ROW(B145)-23)</f>
        <v>#REF!</v>
      </c>
      <c r="C145" s="33" t="e">
        <f ca="1">INDIRECT("Shading!"&amp;$DZ$26&amp;$EA$26+ROW(C145)-23)</f>
        <v>#REF!</v>
      </c>
      <c r="D145" s="33" t="e">
        <f ca="1">INDIRECT("Shading!"&amp;$DZ$27&amp;$EA$27+ROW(D145)-23)</f>
        <v>#REF!</v>
      </c>
      <c r="E145" s="32" t="e">
        <f ca="1">INDIRECT("Shading!"&amp;$DZ$28&amp;$EA$28+ROW(E145)-23)</f>
        <v>#REF!</v>
      </c>
      <c r="F145" s="31" t="e">
        <f ca="1">INDIRECT("Shading!"&amp;$DZ$29&amp;$EA$29+ROW(F145)-23)</f>
        <v>#REF!</v>
      </c>
      <c r="G145" s="31" t="e">
        <f ca="1">INDIRECT("Shading!"&amp;$DZ$30&amp;$EA$30+ROW(G145)-23)</f>
        <v>#REF!</v>
      </c>
      <c r="H145" s="30" t="e">
        <f ca="1">INDIRECT("Shading!"&amp;$DZ$31&amp;$EA$31+ROW(H145)-23)</f>
        <v>#REF!</v>
      </c>
      <c r="I145" s="23"/>
      <c r="J145" s="23"/>
      <c r="K145" s="24"/>
      <c r="L145" s="19"/>
      <c r="M145" s="19"/>
      <c r="N145" s="25">
        <f ca="1">IF(AND(ISNUMBER(I145),ISNUMBER(J145),ISNUMBER(K145),ISNUMBER(L145),ISNUMBER(INDIRECT("Shading!"&amp;$DZ$33&amp;$EA$33+ROW(N145)-23))),INDIRECT("Shading!"&amp;$DZ$33&amp;$EA$33+ROW(N145)-23),1)</f>
        <v>1</v>
      </c>
      <c r="O145" s="25">
        <f ca="1">IF(AND(ISNUMBER(I145),ISNUMBER(J145),ISNUMBER(K145),ISNUMBER(L145),ISNUMBER(INDIRECT("Shading!"&amp;$DZ$34&amp;$EA$34+ROW(N145)-23))),INDIRECT("Shading!"&amp;$DZ$34&amp;$EA$34+ROW(O145)-23),1)</f>
        <v>1</v>
      </c>
      <c r="P145" s="18">
        <f ca="1">IF(AND(ISNUMBER(I145),ISNUMBER(J145),ISNUMBER(K145),ISNUMBER(L145),ISNUMBER(N145)),1-(N145-BJ145)*(K145/IF(OR(E145="East",E145="West"),45,90)*(1-L145)/N145),1)</f>
        <v>1</v>
      </c>
      <c r="Q145" s="17">
        <f ca="1">IF(AND(ISNUMBER(I145),ISNUMBER(J145),ISNUMBER(K145),ISNUMBER(M145),ISNUMBER(O145)),1-(O145-CS145)*(K145/IF(OR(E145="East",E145="West"),45,90)*(1-M145)/O145),1)</f>
        <v>1</v>
      </c>
      <c r="R145" s="32" t="str">
        <f ca="1">IF(OR(P145&gt;1,Q145&gt;1),"Horizon shading ","")</f>
        <v/>
      </c>
      <c r="S145" s="29"/>
      <c r="T145" s="28"/>
      <c r="U145" s="39">
        <f>IF(AND(ISNUMBER(S145),ISNUMBER(T145)),1-0.5*(1-BT145),1)</f>
        <v>1</v>
      </c>
      <c r="V145" s="38">
        <f>IF(AND(ISNUMBER(S145),ISNUMBER(T145)),1-0.5*(1-DC145),1)</f>
        <v>1</v>
      </c>
      <c r="W145" s="215" t="str">
        <f>IF(OR(U145&gt;1,V145&gt;1),"Reveal shading ","")</f>
        <v/>
      </c>
      <c r="X145" s="23"/>
      <c r="Y145" s="23"/>
      <c r="Z145" s="19"/>
      <c r="AA145" s="19"/>
      <c r="AB145" s="25">
        <f ca="1">IF(AND(ISNUMBER(X145),ISNUMBER(Y145),ISNUMBER(Z145),ISNUMBER(INDIRECT("Shading!"&amp;$DZ$35&amp;$EA$35+ROW(N145)-23))),INDIRECT("Shading!"&amp;$DZ$35&amp;$EA$35+ROW(N145)-23),1)</f>
        <v>1</v>
      </c>
      <c r="AC145" s="25">
        <f ca="1">IF(AND(ISNUMBER(X145),ISNUMBER(Y145),ISNUMBER(AA145),ISNUMBER(INDIRECT("Shading!"&amp;$DZ$36&amp;$EA$36+ROW(N145)-23))),INDIRECT("Shading!"&amp;$DZ$36&amp;$EA$36+ROW(O145)-23),1)</f>
        <v>1</v>
      </c>
      <c r="AD145" s="18">
        <f ca="1">IF(AND(ISNUMBER(X145),ISNUMBER(Y145),ISNUMBER(Z145),ISNUMBER(AB145)),1-(AB145-CD145)/AB145*(1-Z145),1)</f>
        <v>1</v>
      </c>
      <c r="AE145" s="17">
        <f ca="1">IF(AND(ISNUMBER(X145),ISNUMBER(Y145),ISNUMBER(AA145),ISNUMBER(AC145)),1-(AC145-DM145)/AC145*(1-AA145),1)</f>
        <v>1</v>
      </c>
      <c r="AF145" s="215" t="str">
        <f ca="1">IF(OR(AD145&gt;1,AE145&gt;1),"Overhang shading ","")</f>
        <v/>
      </c>
      <c r="AG145" s="24"/>
      <c r="AH145" s="24"/>
      <c r="AI145" s="23"/>
      <c r="AJ145" s="37">
        <f>IF(AND(ISNUMBER($AI$19),ISNUMBER(AG145)),$F145*$AI$19/1000*$AG145,0)</f>
        <v>0</v>
      </c>
      <c r="AK145" s="36">
        <f>IF(AND(ISNUMBER($AI$19),ISNUMBER(AH145)),IF(ISNUMBER($AI145),$AI145,$G145)*$AI$19/1000*$AH145,0)</f>
        <v>0</v>
      </c>
      <c r="AL145" s="35">
        <f>IF(OR(AJ145&gt;0,AK145&gt;0),1-(AJ145+AK145)/H145*$AI$18,1)</f>
        <v>1</v>
      </c>
      <c r="AM145" s="215" t="str">
        <f>IF(AL145&gt;1,"Glazing bars/juliet balcony shading ","")</f>
        <v/>
      </c>
      <c r="AN145" s="19"/>
      <c r="AO145" s="19"/>
      <c r="AP145" s="18" t="str">
        <f ca="1">IF(OR(P145*U145*AD145*AL145*IF(ISNUMBER(AN145),AN145,1)&gt;=1,P145*U145*AD145*AL145*IF(ISNUMBER(AN145),AN145,1)=0),"",P145*U145*AD145*AL145*IF(ISNUMBER(AN145),AN145,1))</f>
        <v/>
      </c>
      <c r="AQ145" s="17" t="str">
        <f ca="1">IF(OR(Q145*V145*AE145*AL145*IF(ISNUMBER(AO145),AO145,1)&gt;=1,Q145*V145*AE145*AL145*IF(ISNUMBER(AO145),AO145,1)=0),"",Q145*V145*AE145*AL145*IF(ISNUMBER(AO145),AO145,1))</f>
        <v/>
      </c>
      <c r="AR145" s="16" t="str">
        <f ca="1">'Additional Shading 424'!$AP145</f>
        <v/>
      </c>
      <c r="AS145" s="16" t="str">
        <f ca="1">'Additional Shading 424'!$AQ145</f>
        <v/>
      </c>
      <c r="AZ145" s="15" t="e">
        <f ca="1">D145</f>
        <v>#REF!</v>
      </c>
      <c r="BA145" s="15" t="e">
        <f ca="1">C145</f>
        <v>#REF!</v>
      </c>
      <c r="BB145" s="14">
        <f>IF(AND(I145=0,J145=0),1,I145/J145)</f>
        <v>1</v>
      </c>
      <c r="BC145" s="14" t="e">
        <f ca="1">INT(MOD(BA145,360)/90)*90</f>
        <v>#REF!</v>
      </c>
      <c r="BD145" s="14" t="e">
        <f ca="1">IF(BC145=0,$BC$13+(1-$BC$13)/(1+$BB145^2)^$BD$13,IF(BC145=180,$BC$11+(1-$BC$11)/(1+$BB145^2)^$BD$11,$BC$12+(1-$BC$12)/(1+$BB145^2)^$BD$12))</f>
        <v>#REF!</v>
      </c>
      <c r="BE145" s="14" t="e">
        <f ca="1">IF(BC145=270,$BC$13+(1-$BC$13)/(1+$BB145^2)^$BD$13,IF(BC145=90,$BC$11+(1-$BC$11)/(1+$BB145^2)^$BD$11,$BC$12+(1-$BC$12)/(1+$BB145^2)^$BD$12))</f>
        <v>#REF!</v>
      </c>
      <c r="BF145" s="14" t="e">
        <f ca="1">BD145+1/2*(BE145-BD145)*(1-COS(2*($BA145-$BC145)*$BD$8))</f>
        <v>#REF!</v>
      </c>
      <c r="BG145" s="14" t="e">
        <f ca="1">IF(BC145=0,$BC$19*EXP($BD$19*$BB145)+1-$BC$19,IF(BC145=180,$BC$17+(1-$BC$17)/(1+$BB145^2)^$BD$17,$BC$18*EXP($BD$18*$BB145)+1-$BC$18))</f>
        <v>#REF!</v>
      </c>
      <c r="BH145" s="14" t="e">
        <f ca="1">IF(BC145=270,$BC$19*EXP($BD$19*$BB145)+1-$BC$19,IF(BC145=90,$BC$17+(1-$BC$17)/(1+$BB145^2)^$BD$17,$BC$18*EXP($BD$18*$BB145)+1-$BC$18))</f>
        <v>#REF!</v>
      </c>
      <c r="BI145" s="14" t="e">
        <f ca="1">BG145+1/2*(BH145-BG145)*(1-COS(2*($BA145-$BC145)*$BD$8))</f>
        <v>#REF!</v>
      </c>
      <c r="BJ145" s="14" t="e">
        <f ca="1">IF(OR(ISNUMBER(I145),ISNUMBER(J145)),MAX(BF145+1/2*(BI145-BF145)*(1-COS(2*$AZ145*$BD$8)),IF(SIN(RADIANS(D145))&lt;&gt;0,1-$I145/$G145/ABS(SIN(RADIANS(D145))),0)),IF(ISNUMBER(A145),1,#N/A))</f>
        <v>#N/A</v>
      </c>
      <c r="BK145" s="14"/>
      <c r="BL145" s="14" t="e">
        <f ca="1">S145/(0.5*F145+T145)</f>
        <v>#REF!</v>
      </c>
      <c r="BM145" s="14" t="e">
        <f ca="1">INT(MOD(BA145,360)/90)*90</f>
        <v>#REF!</v>
      </c>
      <c r="BN145" s="14" t="e">
        <f ca="1">IF(BM145=0,$BM$13*EXP($BN$13*$BL145)+1-$BM$13,IF(BM145=180,$BM$11*EXP($BN$11*$BL145)+1-$BM$11,$BM$12*EXP($BN$12*$BL145)+1-$BM$12))</f>
        <v>#REF!</v>
      </c>
      <c r="BO145" s="14" t="e">
        <f ca="1">IF(BM145=270,$BM$13*EXP($BN$13*$BL145)+1-$BM$13,IF(BM145=90,$BM$11*EXP($BN$11*$BL145)+1-$BM$11,$BM$12*EXP($BN$12*$BL145)+1-$BM$12))</f>
        <v>#REF!</v>
      </c>
      <c r="BP145" s="14" t="e">
        <f ca="1">BN145+1/2*(BO145-BN145)*(1-COS(2*($C145-$BM145)*$BN$8))</f>
        <v>#REF!</v>
      </c>
      <c r="BQ145" s="14" t="e">
        <f ca="1">IF(BM145=0,$BM$19*EXP($BN$19*$BL145)+1-$BM$19,IF(BM145=180,$BM$17*EXP($BN$17*$BL145)+1-$BM$17,$BM$18*EXP($BN$18*$BL145)+1-$BM$18))</f>
        <v>#REF!</v>
      </c>
      <c r="BR145" s="14" t="e">
        <f ca="1">IF(BM145=270,$BM$19*EXP($BN$19*$BL145)+1-$BM$19,IF(BM145=90,$BM$17*EXP($BN$17*$BL145)+1-$BM$17,$BM$18*EXP($BN$18*$BL145)+1-$BM$18))</f>
        <v>#REF!</v>
      </c>
      <c r="BS145" s="14" t="e">
        <f ca="1">BQ145+1/2*(BR145-BQ145)*(1-COS(2*($C145-$BM145)*$BN$8))</f>
        <v>#REF!</v>
      </c>
      <c r="BT145" s="14" t="e">
        <f ca="1">BP145+1/2*(BS145-BP145)*(1-COS(2*$AZ145*$BN$8))</f>
        <v>#REF!</v>
      </c>
      <c r="BU145" s="14"/>
      <c r="BV145" s="14" t="e">
        <f ca="1">X145/(0.5*G145+Y145)</f>
        <v>#REF!</v>
      </c>
      <c r="BW145" s="14" t="e">
        <f ca="1">INT(MOD(BA145,360)/90)*90</f>
        <v>#REF!</v>
      </c>
      <c r="BX145" s="14" t="e">
        <f ca="1">IF(BW145=0,$BW$13*EXP($BX$13*$BV145)+1-$BW$13,IF(BW145=180,$BW$11*EXP($BX$11*$BV145)+1-$BW$11,$BW$12*EXP($BX$12*$BV145)+1-$BW$12))</f>
        <v>#REF!</v>
      </c>
      <c r="BY145" s="14" t="e">
        <f ca="1">IF(BW145=270,$BW$13*EXP($BX$13*$BV145)+1-$BW$13,IF(BW145=90,$BW$11*EXP($BX$11*$BV145)+1-$BW$11,$BW$12*EXP($BX$12*$BV145)+1-$BW$12))</f>
        <v>#REF!</v>
      </c>
      <c r="BZ145" s="14" t="e">
        <f ca="1">BX145+1/2*(BY145-BX145)*(1-COS(2*($BA145-$BW145)*$BX$8))</f>
        <v>#REF!</v>
      </c>
      <c r="CA145" s="14" t="e">
        <f ca="1">MIN(1,IF(BW145=0,$BW$19*EXP($BX$19*$BV145)+1-$BW$19,IF(BW145=180,$BW$17*EXP($BX$17*$BV145)+1-$BW$17,$BW$18*EXP($BX$18*$BV145)+1-$BW$18)))</f>
        <v>#REF!</v>
      </c>
      <c r="CB145" s="14" t="e">
        <f ca="1">IF(BW145=270,$BW$19*EXP($BX$19*$BV145)+1-$BW$19,IF(BW145=90,$BW$17*EXP($BX$17*$BV145)+1-$BW$17,$BW$18*EXP($BX$18*$BV145)+1-$BW$18))</f>
        <v>#REF!</v>
      </c>
      <c r="CC145" s="14" t="e">
        <f ca="1">CA145+1/2*(CB145-CA145)*(1-COS(2*($BA145-$BW145)*$BX$8))</f>
        <v>#REF!</v>
      </c>
      <c r="CD145" s="14" t="e">
        <f ca="1">BZ145+1/2*(CC145-BZ145)*(1-COS(2*$AZ145*$BX$8))</f>
        <v>#REF!</v>
      </c>
      <c r="CI145" s="15" t="e">
        <f ca="1">D145</f>
        <v>#REF!</v>
      </c>
      <c r="CJ145" s="15" t="e">
        <f ca="1">C145</f>
        <v>#REF!</v>
      </c>
      <c r="CK145" s="14">
        <f>IF(AND(I145=0,J145=0),1,I145/J145)</f>
        <v>1</v>
      </c>
      <c r="CL145" s="14" t="e">
        <f ca="1">INT(MOD(CJ145,360)/90)*90</f>
        <v>#REF!</v>
      </c>
      <c r="CM145" s="14" t="e">
        <f ca="1">IF(CL145=0,$CL$13*EXP($CM$13*$CK145)+1-$CL$13,IF(CL145=180,$CL$11*EXP($CM$11*$CK145)+1-$CL$11,$CL$12*EXP($CM$12*$CK145)+1-$CL$12))</f>
        <v>#REF!</v>
      </c>
      <c r="CN145" s="14" t="e">
        <f ca="1">IF(CL145=270,$CL$13*EXP($CM$13*$CK145)+1-$CL$13,IF(CL145=90,$CL$11*EXP($CM$11*$CK145)+1-$CL$11,$CL$12*EXP($CM$12*$CK145)+1-$CL$12))</f>
        <v>#REF!</v>
      </c>
      <c r="CO145" s="14" t="e">
        <f ca="1">CM145+1/2*(CN145-CM145)*(1-COS(2*($CJ145-$CL145)*$CM$8))</f>
        <v>#REF!</v>
      </c>
      <c r="CP145" s="14" t="e">
        <f ca="1">IF(CL145=0,$CL$19*EXP($CM$19*$CK145)+1-$CL$19,IF(CL145=180,$CL$17*EXP($CM$17*$CK145)+1-$CL$17,$CL$18*EXP($CM$18*$CK145)+1-$CL$18))</f>
        <v>#REF!</v>
      </c>
      <c r="CQ145" s="14" t="e">
        <f ca="1">IF(CL145=270,$CL$19*EXP($CM$19*$CK145)+1-$CL$19,IF(CL145=90,$CL$17*EXP($CM$17*$CK145)+1-$CL$17,$CL$18*EXP($CM$18*$CK145)+1-$CL$18))</f>
        <v>#REF!</v>
      </c>
      <c r="CR145" s="14" t="e">
        <f ca="1">CP145+1/2*(CQ145-CP145)*(1-COS(2*($CJ145-$CL145)*$CM$8))</f>
        <v>#REF!</v>
      </c>
      <c r="CS145" s="14" t="e">
        <f ca="1">IF(OR(ISNUMBER(I145),ISNUMBER(J145)),MAX(CO145+1/2*(CR145-CO145)*(1-COS(2*$CI145*$CM$8)),IF(SIN(RADIANS(D145))&lt;&gt;0,1-$I145/$G145/ABS(SIN(RADIANS(D145))),0)),IF(ISNUMBER(A145),1,#N/A))</f>
        <v>#N/A</v>
      </c>
      <c r="CT145" s="14"/>
      <c r="CU145" s="14" t="e">
        <f ca="1">S145/(0.5*F145+T145)</f>
        <v>#REF!</v>
      </c>
      <c r="CV145" s="14" t="e">
        <f ca="1">INT(MOD(BA145,360)/90)*90</f>
        <v>#REF!</v>
      </c>
      <c r="CW145" s="14" t="e">
        <f ca="1">IF(CV145=0,$CV$13*EXP($CW$13*$CU145)+1-$CV$13,IF(CV145=180,$CV$11*EXP($CW$11*$CU145)+1-$CV$11,$CV$12*EXP($CW$12*$CU145)+1-$CV$12))</f>
        <v>#REF!</v>
      </c>
      <c r="CX145" s="14" t="e">
        <f ca="1">IF(CV145=270,$CV$13*EXP($CW$13*$CU145)+1-$CV$13,IF(CV145=90,$CV$11*EXP($CW$11*$CU145)+1-$CV$11,$CV$12*EXP($CW$12*$CU145)+1-$CV$12))</f>
        <v>#REF!</v>
      </c>
      <c r="CY145" s="14" t="e">
        <f ca="1">CW145+1/2*(CX145-CW145)*(1-COS(2*($CJ145-$CV145)*$CW$8))</f>
        <v>#REF!</v>
      </c>
      <c r="CZ145" s="14" t="e">
        <f ca="1">IF(CV145=0,$CV$19*EXP($CW$19*$CU145)+1-$CV$19,IF(CV145=180,$CV$17*EXP($CW$17*$CU145)+1-$CV$17,$CV$18*EXP($CW$18*$CU145)+1-$CV$18))</f>
        <v>#REF!</v>
      </c>
      <c r="DA145" s="14" t="e">
        <f ca="1">IF(CV145=270,$CV$19*EXP($CW$19*$CU145)+1-$CV$19,IF(CV145=90,$CV$17*EXP($CW$17*$CU145)+1-$CV$17,$CV$18*EXP($CW$18*$CU145)+1-$CV$18))</f>
        <v>#REF!</v>
      </c>
      <c r="DB145" s="14" t="e">
        <f ca="1">CZ145+1/2*(DA145-CZ145)*(1-COS(2*($CJ145-$CV145)*$CW$8))</f>
        <v>#REF!</v>
      </c>
      <c r="DC145" s="14" t="e">
        <f ca="1">IF(OR(ISNUMBER(S145),ISNUMBER(T145)),CY145+1/2*(DB145-CY145)*(1-COS(2*CI145*$CW$8)),IF(ISNUMBER(A145),1,#N/A))</f>
        <v>#N/A</v>
      </c>
      <c r="DD145" s="14"/>
      <c r="DE145" s="14" t="e">
        <f ca="1">X145/(0.5*G145+Y145)</f>
        <v>#REF!</v>
      </c>
      <c r="DF145" s="14" t="e">
        <f ca="1">INT(MOD(CJ145,360)/90)*90</f>
        <v>#REF!</v>
      </c>
      <c r="DG145" s="14" t="e">
        <f ca="1">IF(DF145=0,$DF$13*EXP($DG$13*$DE145)+1-$DF$13,IF(DF145=180,$DF$11*EXP($DG$11*$DE145)+1-$DF$11,$DF$12*EXP($DG$12*$DE145)+1-$DF$12))</f>
        <v>#REF!</v>
      </c>
      <c r="DH145" s="14" t="e">
        <f ca="1">IF(DF145=270,$DF$13*EXP($DG$13*$DE145)+1-$DF$13,IF(DF145=90,$DF$11*EXP($DG$11*$DE145)+1-$DF$11,$DF$12*EXP($DG$12*$DE145)+1-$DF$12))</f>
        <v>#REF!</v>
      </c>
      <c r="DI145" s="14" t="e">
        <f ca="1">DG145+1/2*(DH145-DG145)*(1-COS(2*($CJ145-$DF145)*$DG$8))</f>
        <v>#REF!</v>
      </c>
      <c r="DJ145" s="14" t="e">
        <f ca="1">MIN(1,IF(DF145=0,$DF$19+(1-$DF$19)/(1+$DE145^2)^$DG$19,IF(DF145=180,$DF$17+(1-$DF$17)/(1+$DE145^2)^$DG$17,$DF$18+(1-$DF$18)/(1+$DE145^2)^$DG$18)))</f>
        <v>#REF!</v>
      </c>
      <c r="DK145" s="14" t="e">
        <f ca="1">IF(DF145=270,$DF$19+(1-$DF$19)/(1+$DE145^2)^$DG$19,IF(DF145=90,$DF$17+(1-$DF$17)/(1+$DE145^2)^$DG$17,$DF$18+(1-$DF$18)/(1+$DE145^2)^$DG$18))</f>
        <v>#REF!</v>
      </c>
      <c r="DL145" s="14" t="e">
        <f ca="1">DJ145+1/2*(DK145-DJ145)*(1-COS(2*($CJ145-$DF145)*$DG$8))</f>
        <v>#REF!</v>
      </c>
      <c r="DM145" s="14" t="e">
        <f ca="1">IF(OR(ISNUMBER(X145),ISNUMBER(Y145)),DI145+1/2*(DL145-DI145)*(1-COS(2*$CI145*$DG$8)),IF(ISNUMBER(A145),1,#N/A))</f>
        <v>#N/A</v>
      </c>
    </row>
    <row r="146" spans="1:117" s="1" customFormat="1">
      <c r="A146" s="33" t="e">
        <f ca="1">INDIRECT("Shading!"&amp;$DZ$24&amp;$EA$24+ROW(A146)-23)</f>
        <v>#REF!</v>
      </c>
      <c r="B146" s="34" t="e">
        <f ca="1">INDIRECT("Shading!"&amp;$DZ$25&amp;$EA$25+ROW(B146)-23)</f>
        <v>#REF!</v>
      </c>
      <c r="C146" s="33" t="e">
        <f ca="1">INDIRECT("Shading!"&amp;$DZ$26&amp;$EA$26+ROW(C146)-23)</f>
        <v>#REF!</v>
      </c>
      <c r="D146" s="33" t="e">
        <f ca="1">INDIRECT("Shading!"&amp;$DZ$27&amp;$EA$27+ROW(D146)-23)</f>
        <v>#REF!</v>
      </c>
      <c r="E146" s="32" t="e">
        <f ca="1">INDIRECT("Shading!"&amp;$DZ$28&amp;$EA$28+ROW(E146)-23)</f>
        <v>#REF!</v>
      </c>
      <c r="F146" s="31" t="e">
        <f ca="1">INDIRECT("Shading!"&amp;$DZ$29&amp;$EA$29+ROW(F146)-23)</f>
        <v>#REF!</v>
      </c>
      <c r="G146" s="31" t="e">
        <f ca="1">INDIRECT("Shading!"&amp;$DZ$30&amp;$EA$30+ROW(G146)-23)</f>
        <v>#REF!</v>
      </c>
      <c r="H146" s="30" t="e">
        <f ca="1">INDIRECT("Shading!"&amp;$DZ$31&amp;$EA$31+ROW(H146)-23)</f>
        <v>#REF!</v>
      </c>
      <c r="I146" s="23"/>
      <c r="J146" s="23"/>
      <c r="K146" s="24"/>
      <c r="L146" s="19"/>
      <c r="M146" s="19"/>
      <c r="N146" s="25">
        <f ca="1">IF(AND(ISNUMBER(I146),ISNUMBER(J146),ISNUMBER(K146),ISNUMBER(L146),ISNUMBER(INDIRECT("Shading!"&amp;$DZ$33&amp;$EA$33+ROW(N146)-23))),INDIRECT("Shading!"&amp;$DZ$33&amp;$EA$33+ROW(N146)-23),1)</f>
        <v>1</v>
      </c>
      <c r="O146" s="25">
        <f ca="1">IF(AND(ISNUMBER(I146),ISNUMBER(J146),ISNUMBER(K146),ISNUMBER(L146),ISNUMBER(INDIRECT("Shading!"&amp;$DZ$34&amp;$EA$34+ROW(N146)-23))),INDIRECT("Shading!"&amp;$DZ$34&amp;$EA$34+ROW(O146)-23),1)</f>
        <v>1</v>
      </c>
      <c r="P146" s="18">
        <f ca="1">IF(AND(ISNUMBER(I146),ISNUMBER(J146),ISNUMBER(K146),ISNUMBER(L146),ISNUMBER(N146)),1-(N146-BJ146)*(K146/IF(OR(E146="East",E146="West"),45,90)*(1-L146)/N146),1)</f>
        <v>1</v>
      </c>
      <c r="Q146" s="17">
        <f ca="1">IF(AND(ISNUMBER(I146),ISNUMBER(J146),ISNUMBER(K146),ISNUMBER(M146),ISNUMBER(O146)),1-(O146-CS146)*(K146/IF(OR(E146="East",E146="West"),45,90)*(1-M146)/O146),1)</f>
        <v>1</v>
      </c>
      <c r="R146" s="32" t="str">
        <f ca="1">IF(OR(P146&gt;1,Q146&gt;1),"Horizon shading ","")</f>
        <v/>
      </c>
      <c r="S146" s="29"/>
      <c r="T146" s="28"/>
      <c r="U146" s="39">
        <f>IF(AND(ISNUMBER(S146),ISNUMBER(T146)),1-0.5*(1-BT146),1)</f>
        <v>1</v>
      </c>
      <c r="V146" s="38">
        <f>IF(AND(ISNUMBER(S146),ISNUMBER(T146)),1-0.5*(1-DC146),1)</f>
        <v>1</v>
      </c>
      <c r="W146" s="215" t="str">
        <f>IF(OR(U146&gt;1,V146&gt;1),"Reveal shading ","")</f>
        <v/>
      </c>
      <c r="X146" s="23"/>
      <c r="Y146" s="23"/>
      <c r="Z146" s="19"/>
      <c r="AA146" s="19"/>
      <c r="AB146" s="25">
        <f ca="1">IF(AND(ISNUMBER(X146),ISNUMBER(Y146),ISNUMBER(Z146),ISNUMBER(INDIRECT("Shading!"&amp;$DZ$35&amp;$EA$35+ROW(N146)-23))),INDIRECT("Shading!"&amp;$DZ$35&amp;$EA$35+ROW(N146)-23),1)</f>
        <v>1</v>
      </c>
      <c r="AC146" s="25">
        <f ca="1">IF(AND(ISNUMBER(X146),ISNUMBER(Y146),ISNUMBER(AA146),ISNUMBER(INDIRECT("Shading!"&amp;$DZ$36&amp;$EA$36+ROW(N146)-23))),INDIRECT("Shading!"&amp;$DZ$36&amp;$EA$36+ROW(O146)-23),1)</f>
        <v>1</v>
      </c>
      <c r="AD146" s="18">
        <f ca="1">IF(AND(ISNUMBER(X146),ISNUMBER(Y146),ISNUMBER(Z146),ISNUMBER(AB146)),1-(AB146-CD146)/AB146*(1-Z146),1)</f>
        <v>1</v>
      </c>
      <c r="AE146" s="17">
        <f ca="1">IF(AND(ISNUMBER(X146),ISNUMBER(Y146),ISNUMBER(AA146),ISNUMBER(AC146)),1-(AC146-DM146)/AC146*(1-AA146),1)</f>
        <v>1</v>
      </c>
      <c r="AF146" s="215" t="str">
        <f ca="1">IF(OR(AD146&gt;1,AE146&gt;1),"Overhang shading ","")</f>
        <v/>
      </c>
      <c r="AG146" s="24"/>
      <c r="AH146" s="24"/>
      <c r="AI146" s="23"/>
      <c r="AJ146" s="37">
        <f>IF(AND(ISNUMBER($AI$19),ISNUMBER(AG146)),$F146*$AI$19/1000*$AG146,0)</f>
        <v>0</v>
      </c>
      <c r="AK146" s="36">
        <f>IF(AND(ISNUMBER($AI$19),ISNUMBER(AH146)),IF(ISNUMBER($AI146),$AI146,$G146)*$AI$19/1000*$AH146,0)</f>
        <v>0</v>
      </c>
      <c r="AL146" s="35">
        <f>IF(OR(AJ146&gt;0,AK146&gt;0),1-(AJ146+AK146)/H146*$AI$18,1)</f>
        <v>1</v>
      </c>
      <c r="AM146" s="215" t="str">
        <f>IF(AL146&gt;1,"Glazing bars/juliet balcony shading ","")</f>
        <v/>
      </c>
      <c r="AN146" s="19"/>
      <c r="AO146" s="19"/>
      <c r="AP146" s="18" t="str">
        <f ca="1">IF(OR(P146*U146*AD146*AL146*IF(ISNUMBER(AN146),AN146,1)&gt;=1,P146*U146*AD146*AL146*IF(ISNUMBER(AN146),AN146,1)=0),"",P146*U146*AD146*AL146*IF(ISNUMBER(AN146),AN146,1))</f>
        <v/>
      </c>
      <c r="AQ146" s="17" t="str">
        <f ca="1">IF(OR(Q146*V146*AE146*AL146*IF(ISNUMBER(AO146),AO146,1)&gt;=1,Q146*V146*AE146*AL146*IF(ISNUMBER(AO146),AO146,1)=0),"",Q146*V146*AE146*AL146*IF(ISNUMBER(AO146),AO146,1))</f>
        <v/>
      </c>
      <c r="AR146" s="16" t="str">
        <f ca="1">'Additional Shading 424'!$AP146</f>
        <v/>
      </c>
      <c r="AS146" s="16" t="str">
        <f ca="1">'Additional Shading 424'!$AQ146</f>
        <v/>
      </c>
      <c r="AZ146" s="15" t="e">
        <f ca="1">D146</f>
        <v>#REF!</v>
      </c>
      <c r="BA146" s="15" t="e">
        <f ca="1">C146</f>
        <v>#REF!</v>
      </c>
      <c r="BB146" s="14">
        <f>IF(AND(I146=0,J146=0),1,I146/J146)</f>
        <v>1</v>
      </c>
      <c r="BC146" s="14" t="e">
        <f ca="1">INT(MOD(BA146,360)/90)*90</f>
        <v>#REF!</v>
      </c>
      <c r="BD146" s="14" t="e">
        <f ca="1">IF(BC146=0,$BC$13+(1-$BC$13)/(1+$BB146^2)^$BD$13,IF(BC146=180,$BC$11+(1-$BC$11)/(1+$BB146^2)^$BD$11,$BC$12+(1-$BC$12)/(1+$BB146^2)^$BD$12))</f>
        <v>#REF!</v>
      </c>
      <c r="BE146" s="14" t="e">
        <f ca="1">IF(BC146=270,$BC$13+(1-$BC$13)/(1+$BB146^2)^$BD$13,IF(BC146=90,$BC$11+(1-$BC$11)/(1+$BB146^2)^$BD$11,$BC$12+(1-$BC$12)/(1+$BB146^2)^$BD$12))</f>
        <v>#REF!</v>
      </c>
      <c r="BF146" s="14" t="e">
        <f ca="1">BD146+1/2*(BE146-BD146)*(1-COS(2*($BA146-$BC146)*$BD$8))</f>
        <v>#REF!</v>
      </c>
      <c r="BG146" s="14" t="e">
        <f ca="1">IF(BC146=0,$BC$19*EXP($BD$19*$BB146)+1-$BC$19,IF(BC146=180,$BC$17+(1-$BC$17)/(1+$BB146^2)^$BD$17,$BC$18*EXP($BD$18*$BB146)+1-$BC$18))</f>
        <v>#REF!</v>
      </c>
      <c r="BH146" s="14" t="e">
        <f ca="1">IF(BC146=270,$BC$19*EXP($BD$19*$BB146)+1-$BC$19,IF(BC146=90,$BC$17+(1-$BC$17)/(1+$BB146^2)^$BD$17,$BC$18*EXP($BD$18*$BB146)+1-$BC$18))</f>
        <v>#REF!</v>
      </c>
      <c r="BI146" s="14" t="e">
        <f ca="1">BG146+1/2*(BH146-BG146)*(1-COS(2*($BA146-$BC146)*$BD$8))</f>
        <v>#REF!</v>
      </c>
      <c r="BJ146" s="14" t="e">
        <f ca="1">IF(OR(ISNUMBER(I146),ISNUMBER(J146)),MAX(BF146+1/2*(BI146-BF146)*(1-COS(2*$AZ146*$BD$8)),IF(SIN(RADIANS(D146))&lt;&gt;0,1-$I146/$G146/ABS(SIN(RADIANS(D146))),0)),IF(ISNUMBER(A146),1,#N/A))</f>
        <v>#N/A</v>
      </c>
      <c r="BK146" s="14"/>
      <c r="BL146" s="14" t="e">
        <f ca="1">S146/(0.5*F146+T146)</f>
        <v>#REF!</v>
      </c>
      <c r="BM146" s="14" t="e">
        <f ca="1">INT(MOD(BA146,360)/90)*90</f>
        <v>#REF!</v>
      </c>
      <c r="BN146" s="14" t="e">
        <f ca="1">IF(BM146=0,$BM$13*EXP($BN$13*$BL146)+1-$BM$13,IF(BM146=180,$BM$11*EXP($BN$11*$BL146)+1-$BM$11,$BM$12*EXP($BN$12*$BL146)+1-$BM$12))</f>
        <v>#REF!</v>
      </c>
      <c r="BO146" s="14" t="e">
        <f ca="1">IF(BM146=270,$BM$13*EXP($BN$13*$BL146)+1-$BM$13,IF(BM146=90,$BM$11*EXP($BN$11*$BL146)+1-$BM$11,$BM$12*EXP($BN$12*$BL146)+1-$BM$12))</f>
        <v>#REF!</v>
      </c>
      <c r="BP146" s="14" t="e">
        <f ca="1">BN146+1/2*(BO146-BN146)*(1-COS(2*($C146-$BM146)*$BN$8))</f>
        <v>#REF!</v>
      </c>
      <c r="BQ146" s="14" t="e">
        <f ca="1">IF(BM146=0,$BM$19*EXP($BN$19*$BL146)+1-$BM$19,IF(BM146=180,$BM$17*EXP($BN$17*$BL146)+1-$BM$17,$BM$18*EXP($BN$18*$BL146)+1-$BM$18))</f>
        <v>#REF!</v>
      </c>
      <c r="BR146" s="14" t="e">
        <f ca="1">IF(BM146=270,$BM$19*EXP($BN$19*$BL146)+1-$BM$19,IF(BM146=90,$BM$17*EXP($BN$17*$BL146)+1-$BM$17,$BM$18*EXP($BN$18*$BL146)+1-$BM$18))</f>
        <v>#REF!</v>
      </c>
      <c r="BS146" s="14" t="e">
        <f ca="1">BQ146+1/2*(BR146-BQ146)*(1-COS(2*($C146-$BM146)*$BN$8))</f>
        <v>#REF!</v>
      </c>
      <c r="BT146" s="14" t="e">
        <f ca="1">BP146+1/2*(BS146-BP146)*(1-COS(2*$AZ146*$BN$8))</f>
        <v>#REF!</v>
      </c>
      <c r="BU146" s="14"/>
      <c r="BV146" s="14" t="e">
        <f ca="1">X146/(0.5*G146+Y146)</f>
        <v>#REF!</v>
      </c>
      <c r="BW146" s="14" t="e">
        <f ca="1">INT(MOD(BA146,360)/90)*90</f>
        <v>#REF!</v>
      </c>
      <c r="BX146" s="14" t="e">
        <f ca="1">IF(BW146=0,$BW$13*EXP($BX$13*$BV146)+1-$BW$13,IF(BW146=180,$BW$11*EXP($BX$11*$BV146)+1-$BW$11,$BW$12*EXP($BX$12*$BV146)+1-$BW$12))</f>
        <v>#REF!</v>
      </c>
      <c r="BY146" s="14" t="e">
        <f ca="1">IF(BW146=270,$BW$13*EXP($BX$13*$BV146)+1-$BW$13,IF(BW146=90,$BW$11*EXP($BX$11*$BV146)+1-$BW$11,$BW$12*EXP($BX$12*$BV146)+1-$BW$12))</f>
        <v>#REF!</v>
      </c>
      <c r="BZ146" s="14" t="e">
        <f ca="1">BX146+1/2*(BY146-BX146)*(1-COS(2*($BA146-$BW146)*$BX$8))</f>
        <v>#REF!</v>
      </c>
      <c r="CA146" s="14" t="e">
        <f ca="1">MIN(1,IF(BW146=0,$BW$19*EXP($BX$19*$BV146)+1-$BW$19,IF(BW146=180,$BW$17*EXP($BX$17*$BV146)+1-$BW$17,$BW$18*EXP($BX$18*$BV146)+1-$BW$18)))</f>
        <v>#REF!</v>
      </c>
      <c r="CB146" s="14" t="e">
        <f ca="1">IF(BW146=270,$BW$19*EXP($BX$19*$BV146)+1-$BW$19,IF(BW146=90,$BW$17*EXP($BX$17*$BV146)+1-$BW$17,$BW$18*EXP($BX$18*$BV146)+1-$BW$18))</f>
        <v>#REF!</v>
      </c>
      <c r="CC146" s="14" t="e">
        <f ca="1">CA146+1/2*(CB146-CA146)*(1-COS(2*($BA146-$BW146)*$BX$8))</f>
        <v>#REF!</v>
      </c>
      <c r="CD146" s="14" t="e">
        <f ca="1">BZ146+1/2*(CC146-BZ146)*(1-COS(2*$AZ146*$BX$8))</f>
        <v>#REF!</v>
      </c>
      <c r="CI146" s="15" t="e">
        <f ca="1">D146</f>
        <v>#REF!</v>
      </c>
      <c r="CJ146" s="15" t="e">
        <f ca="1">C146</f>
        <v>#REF!</v>
      </c>
      <c r="CK146" s="14">
        <f>IF(AND(I146=0,J146=0),1,I146/J146)</f>
        <v>1</v>
      </c>
      <c r="CL146" s="14" t="e">
        <f ca="1">INT(MOD(CJ146,360)/90)*90</f>
        <v>#REF!</v>
      </c>
      <c r="CM146" s="14" t="e">
        <f ca="1">IF(CL146=0,$CL$13*EXP($CM$13*$CK146)+1-$CL$13,IF(CL146=180,$CL$11*EXP($CM$11*$CK146)+1-$CL$11,$CL$12*EXP($CM$12*$CK146)+1-$CL$12))</f>
        <v>#REF!</v>
      </c>
      <c r="CN146" s="14" t="e">
        <f ca="1">IF(CL146=270,$CL$13*EXP($CM$13*$CK146)+1-$CL$13,IF(CL146=90,$CL$11*EXP($CM$11*$CK146)+1-$CL$11,$CL$12*EXP($CM$12*$CK146)+1-$CL$12))</f>
        <v>#REF!</v>
      </c>
      <c r="CO146" s="14" t="e">
        <f ca="1">CM146+1/2*(CN146-CM146)*(1-COS(2*($CJ146-$CL146)*$CM$8))</f>
        <v>#REF!</v>
      </c>
      <c r="CP146" s="14" t="e">
        <f ca="1">IF(CL146=0,$CL$19*EXP($CM$19*$CK146)+1-$CL$19,IF(CL146=180,$CL$17*EXP($CM$17*$CK146)+1-$CL$17,$CL$18*EXP($CM$18*$CK146)+1-$CL$18))</f>
        <v>#REF!</v>
      </c>
      <c r="CQ146" s="14" t="e">
        <f ca="1">IF(CL146=270,$CL$19*EXP($CM$19*$CK146)+1-$CL$19,IF(CL146=90,$CL$17*EXP($CM$17*$CK146)+1-$CL$17,$CL$18*EXP($CM$18*$CK146)+1-$CL$18))</f>
        <v>#REF!</v>
      </c>
      <c r="CR146" s="14" t="e">
        <f ca="1">CP146+1/2*(CQ146-CP146)*(1-COS(2*($CJ146-$CL146)*$CM$8))</f>
        <v>#REF!</v>
      </c>
      <c r="CS146" s="14" t="e">
        <f ca="1">IF(OR(ISNUMBER(I146),ISNUMBER(J146)),MAX(CO146+1/2*(CR146-CO146)*(1-COS(2*$CI146*$CM$8)),IF(SIN(RADIANS(D146))&lt;&gt;0,1-$I146/$G146/ABS(SIN(RADIANS(D146))),0)),IF(ISNUMBER(A146),1,#N/A))</f>
        <v>#N/A</v>
      </c>
      <c r="CT146" s="14"/>
      <c r="CU146" s="14" t="e">
        <f ca="1">S146/(0.5*F146+T146)</f>
        <v>#REF!</v>
      </c>
      <c r="CV146" s="14" t="e">
        <f ca="1">INT(MOD(BA146,360)/90)*90</f>
        <v>#REF!</v>
      </c>
      <c r="CW146" s="14" t="e">
        <f ca="1">IF(CV146=0,$CV$13*EXP($CW$13*$CU146)+1-$CV$13,IF(CV146=180,$CV$11*EXP($CW$11*$CU146)+1-$CV$11,$CV$12*EXP($CW$12*$CU146)+1-$CV$12))</f>
        <v>#REF!</v>
      </c>
      <c r="CX146" s="14" t="e">
        <f ca="1">IF(CV146=270,$CV$13*EXP($CW$13*$CU146)+1-$CV$13,IF(CV146=90,$CV$11*EXP($CW$11*$CU146)+1-$CV$11,$CV$12*EXP($CW$12*$CU146)+1-$CV$12))</f>
        <v>#REF!</v>
      </c>
      <c r="CY146" s="14" t="e">
        <f ca="1">CW146+1/2*(CX146-CW146)*(1-COS(2*($CJ146-$CV146)*$CW$8))</f>
        <v>#REF!</v>
      </c>
      <c r="CZ146" s="14" t="e">
        <f ca="1">IF(CV146=0,$CV$19*EXP($CW$19*$CU146)+1-$CV$19,IF(CV146=180,$CV$17*EXP($CW$17*$CU146)+1-$CV$17,$CV$18*EXP($CW$18*$CU146)+1-$CV$18))</f>
        <v>#REF!</v>
      </c>
      <c r="DA146" s="14" t="e">
        <f ca="1">IF(CV146=270,$CV$19*EXP($CW$19*$CU146)+1-$CV$19,IF(CV146=90,$CV$17*EXP($CW$17*$CU146)+1-$CV$17,$CV$18*EXP($CW$18*$CU146)+1-$CV$18))</f>
        <v>#REF!</v>
      </c>
      <c r="DB146" s="14" t="e">
        <f ca="1">CZ146+1/2*(DA146-CZ146)*(1-COS(2*($CJ146-$CV146)*$CW$8))</f>
        <v>#REF!</v>
      </c>
      <c r="DC146" s="14" t="e">
        <f ca="1">IF(OR(ISNUMBER(S146),ISNUMBER(T146)),CY146+1/2*(DB146-CY146)*(1-COS(2*CI146*$CW$8)),IF(ISNUMBER(A146),1,#N/A))</f>
        <v>#N/A</v>
      </c>
      <c r="DD146" s="14"/>
      <c r="DE146" s="14" t="e">
        <f ca="1">X146/(0.5*G146+Y146)</f>
        <v>#REF!</v>
      </c>
      <c r="DF146" s="14" t="e">
        <f ca="1">INT(MOD(CJ146,360)/90)*90</f>
        <v>#REF!</v>
      </c>
      <c r="DG146" s="14" t="e">
        <f ca="1">IF(DF146=0,$DF$13*EXP($DG$13*$DE146)+1-$DF$13,IF(DF146=180,$DF$11*EXP($DG$11*$DE146)+1-$DF$11,$DF$12*EXP($DG$12*$DE146)+1-$DF$12))</f>
        <v>#REF!</v>
      </c>
      <c r="DH146" s="14" t="e">
        <f ca="1">IF(DF146=270,$DF$13*EXP($DG$13*$DE146)+1-$DF$13,IF(DF146=90,$DF$11*EXP($DG$11*$DE146)+1-$DF$11,$DF$12*EXP($DG$12*$DE146)+1-$DF$12))</f>
        <v>#REF!</v>
      </c>
      <c r="DI146" s="14" t="e">
        <f ca="1">DG146+1/2*(DH146-DG146)*(1-COS(2*($CJ146-$DF146)*$DG$8))</f>
        <v>#REF!</v>
      </c>
      <c r="DJ146" s="14" t="e">
        <f ca="1">MIN(1,IF(DF146=0,$DF$19+(1-$DF$19)/(1+$DE146^2)^$DG$19,IF(DF146=180,$DF$17+(1-$DF$17)/(1+$DE146^2)^$DG$17,$DF$18+(1-$DF$18)/(1+$DE146^2)^$DG$18)))</f>
        <v>#REF!</v>
      </c>
      <c r="DK146" s="14" t="e">
        <f ca="1">IF(DF146=270,$DF$19+(1-$DF$19)/(1+$DE146^2)^$DG$19,IF(DF146=90,$DF$17+(1-$DF$17)/(1+$DE146^2)^$DG$17,$DF$18+(1-$DF$18)/(1+$DE146^2)^$DG$18))</f>
        <v>#REF!</v>
      </c>
      <c r="DL146" s="14" t="e">
        <f ca="1">DJ146+1/2*(DK146-DJ146)*(1-COS(2*($CJ146-$DF146)*$DG$8))</f>
        <v>#REF!</v>
      </c>
      <c r="DM146" s="14" t="e">
        <f ca="1">IF(OR(ISNUMBER(X146),ISNUMBER(Y146)),DI146+1/2*(DL146-DI146)*(1-COS(2*$CI146*$DG$8)),IF(ISNUMBER(A146),1,#N/A))</f>
        <v>#N/A</v>
      </c>
    </row>
    <row r="147" spans="1:117" s="1" customFormat="1">
      <c r="A147" s="33" t="e">
        <f ca="1">INDIRECT("Shading!"&amp;$DZ$24&amp;$EA$24+ROW(A147)-23)</f>
        <v>#REF!</v>
      </c>
      <c r="B147" s="34" t="e">
        <f ca="1">INDIRECT("Shading!"&amp;$DZ$25&amp;$EA$25+ROW(B147)-23)</f>
        <v>#REF!</v>
      </c>
      <c r="C147" s="33" t="e">
        <f ca="1">INDIRECT("Shading!"&amp;$DZ$26&amp;$EA$26+ROW(C147)-23)</f>
        <v>#REF!</v>
      </c>
      <c r="D147" s="33" t="e">
        <f ca="1">INDIRECT("Shading!"&amp;$DZ$27&amp;$EA$27+ROW(D147)-23)</f>
        <v>#REF!</v>
      </c>
      <c r="E147" s="32" t="e">
        <f ca="1">INDIRECT("Shading!"&amp;$DZ$28&amp;$EA$28+ROW(E147)-23)</f>
        <v>#REF!</v>
      </c>
      <c r="F147" s="31" t="e">
        <f ca="1">INDIRECT("Shading!"&amp;$DZ$29&amp;$EA$29+ROW(F147)-23)</f>
        <v>#REF!</v>
      </c>
      <c r="G147" s="31" t="e">
        <f ca="1">INDIRECT("Shading!"&amp;$DZ$30&amp;$EA$30+ROW(G147)-23)</f>
        <v>#REF!</v>
      </c>
      <c r="H147" s="30" t="e">
        <f ca="1">INDIRECT("Shading!"&amp;$DZ$31&amp;$EA$31+ROW(H147)-23)</f>
        <v>#REF!</v>
      </c>
      <c r="I147" s="23"/>
      <c r="J147" s="23"/>
      <c r="K147" s="24"/>
      <c r="L147" s="19"/>
      <c r="M147" s="19"/>
      <c r="N147" s="25">
        <f ca="1">IF(AND(ISNUMBER(I147),ISNUMBER(J147),ISNUMBER(K147),ISNUMBER(L147),ISNUMBER(INDIRECT("Shading!"&amp;$DZ$33&amp;$EA$33+ROW(N147)-23))),INDIRECT("Shading!"&amp;$DZ$33&amp;$EA$33+ROW(N147)-23),1)</f>
        <v>1</v>
      </c>
      <c r="O147" s="25">
        <f ca="1">IF(AND(ISNUMBER(I147),ISNUMBER(J147),ISNUMBER(K147),ISNUMBER(L147),ISNUMBER(INDIRECT("Shading!"&amp;$DZ$34&amp;$EA$34+ROW(N147)-23))),INDIRECT("Shading!"&amp;$DZ$34&amp;$EA$34+ROW(O147)-23),1)</f>
        <v>1</v>
      </c>
      <c r="P147" s="18">
        <f ca="1">IF(AND(ISNUMBER(I147),ISNUMBER(J147),ISNUMBER(K147),ISNUMBER(L147),ISNUMBER(N147)),1-(N147-BJ147)*(K147/IF(OR(E147="East",E147="West"),45,90)*(1-L147)/N147),1)</f>
        <v>1</v>
      </c>
      <c r="Q147" s="17">
        <f ca="1">IF(AND(ISNUMBER(I147),ISNUMBER(J147),ISNUMBER(K147),ISNUMBER(M147),ISNUMBER(O147)),1-(O147-CS147)*(K147/IF(OR(E147="East",E147="West"),45,90)*(1-M147)/O147),1)</f>
        <v>1</v>
      </c>
      <c r="R147" s="32" t="str">
        <f ca="1">IF(OR(P147&gt;1,Q147&gt;1),"Horizon shading ","")</f>
        <v/>
      </c>
      <c r="S147" s="29"/>
      <c r="T147" s="28"/>
      <c r="U147" s="39">
        <f>IF(AND(ISNUMBER(S147),ISNUMBER(T147)),1-0.5*(1-BT147),1)</f>
        <v>1</v>
      </c>
      <c r="V147" s="38">
        <f>IF(AND(ISNUMBER(S147),ISNUMBER(T147)),1-0.5*(1-DC147),1)</f>
        <v>1</v>
      </c>
      <c r="W147" s="215" t="str">
        <f>IF(OR(U147&gt;1,V147&gt;1),"Reveal shading ","")</f>
        <v/>
      </c>
      <c r="X147" s="23"/>
      <c r="Y147" s="23"/>
      <c r="Z147" s="19"/>
      <c r="AA147" s="19"/>
      <c r="AB147" s="25">
        <f ca="1">IF(AND(ISNUMBER(X147),ISNUMBER(Y147),ISNUMBER(Z147),ISNUMBER(INDIRECT("Shading!"&amp;$DZ$35&amp;$EA$35+ROW(N147)-23))),INDIRECT("Shading!"&amp;$DZ$35&amp;$EA$35+ROW(N147)-23),1)</f>
        <v>1</v>
      </c>
      <c r="AC147" s="25">
        <f ca="1">IF(AND(ISNUMBER(X147),ISNUMBER(Y147),ISNUMBER(AA147),ISNUMBER(INDIRECT("Shading!"&amp;$DZ$36&amp;$EA$36+ROW(N147)-23))),INDIRECT("Shading!"&amp;$DZ$36&amp;$EA$36+ROW(O147)-23),1)</f>
        <v>1</v>
      </c>
      <c r="AD147" s="18">
        <f ca="1">IF(AND(ISNUMBER(X147),ISNUMBER(Y147),ISNUMBER(Z147),ISNUMBER(AB147)),1-(AB147-CD147)/AB147*(1-Z147),1)</f>
        <v>1</v>
      </c>
      <c r="AE147" s="17">
        <f ca="1">IF(AND(ISNUMBER(X147),ISNUMBER(Y147),ISNUMBER(AA147),ISNUMBER(AC147)),1-(AC147-DM147)/AC147*(1-AA147),1)</f>
        <v>1</v>
      </c>
      <c r="AF147" s="215" t="str">
        <f ca="1">IF(OR(AD147&gt;1,AE147&gt;1),"Overhang shading ","")</f>
        <v/>
      </c>
      <c r="AG147" s="24"/>
      <c r="AH147" s="24"/>
      <c r="AI147" s="23"/>
      <c r="AJ147" s="37">
        <f>IF(AND(ISNUMBER($AI$19),ISNUMBER(AG147)),$F147*$AI$19/1000*$AG147,0)</f>
        <v>0</v>
      </c>
      <c r="AK147" s="36">
        <f>IF(AND(ISNUMBER($AI$19),ISNUMBER(AH147)),IF(ISNUMBER($AI147),$AI147,$G147)*$AI$19/1000*$AH147,0)</f>
        <v>0</v>
      </c>
      <c r="AL147" s="35">
        <f>IF(OR(AJ147&gt;0,AK147&gt;0),1-(AJ147+AK147)/H147*$AI$18,1)</f>
        <v>1</v>
      </c>
      <c r="AM147" s="215" t="str">
        <f>IF(AL147&gt;1,"Glazing bars/juliet balcony shading ","")</f>
        <v/>
      </c>
      <c r="AN147" s="19"/>
      <c r="AO147" s="19"/>
      <c r="AP147" s="18" t="str">
        <f ca="1">IF(OR(P147*U147*AD147*AL147*IF(ISNUMBER(AN147),AN147,1)&gt;=1,P147*U147*AD147*AL147*IF(ISNUMBER(AN147),AN147,1)=0),"",P147*U147*AD147*AL147*IF(ISNUMBER(AN147),AN147,1))</f>
        <v/>
      </c>
      <c r="AQ147" s="17" t="str">
        <f ca="1">IF(OR(Q147*V147*AE147*AL147*IF(ISNUMBER(AO147),AO147,1)&gt;=1,Q147*V147*AE147*AL147*IF(ISNUMBER(AO147),AO147,1)=0),"",Q147*V147*AE147*AL147*IF(ISNUMBER(AO147),AO147,1))</f>
        <v/>
      </c>
      <c r="AR147" s="16" t="str">
        <f ca="1">'Additional Shading 424'!$AP147</f>
        <v/>
      </c>
      <c r="AS147" s="16" t="str">
        <f ca="1">'Additional Shading 424'!$AQ147</f>
        <v/>
      </c>
      <c r="AZ147" s="15" t="e">
        <f ca="1">D147</f>
        <v>#REF!</v>
      </c>
      <c r="BA147" s="15" t="e">
        <f ca="1">C147</f>
        <v>#REF!</v>
      </c>
      <c r="BB147" s="14">
        <f>IF(AND(I147=0,J147=0),1,I147/J147)</f>
        <v>1</v>
      </c>
      <c r="BC147" s="14" t="e">
        <f ca="1">INT(MOD(BA147,360)/90)*90</f>
        <v>#REF!</v>
      </c>
      <c r="BD147" s="14" t="e">
        <f ca="1">IF(BC147=0,$BC$13+(1-$BC$13)/(1+$BB147^2)^$BD$13,IF(BC147=180,$BC$11+(1-$BC$11)/(1+$BB147^2)^$BD$11,$BC$12+(1-$BC$12)/(1+$BB147^2)^$BD$12))</f>
        <v>#REF!</v>
      </c>
      <c r="BE147" s="14" t="e">
        <f ca="1">IF(BC147=270,$BC$13+(1-$BC$13)/(1+$BB147^2)^$BD$13,IF(BC147=90,$BC$11+(1-$BC$11)/(1+$BB147^2)^$BD$11,$BC$12+(1-$BC$12)/(1+$BB147^2)^$BD$12))</f>
        <v>#REF!</v>
      </c>
      <c r="BF147" s="14" t="e">
        <f ca="1">BD147+1/2*(BE147-BD147)*(1-COS(2*($BA147-$BC147)*$BD$8))</f>
        <v>#REF!</v>
      </c>
      <c r="BG147" s="14" t="e">
        <f ca="1">IF(BC147=0,$BC$19*EXP($BD$19*$BB147)+1-$BC$19,IF(BC147=180,$BC$17+(1-$BC$17)/(1+$BB147^2)^$BD$17,$BC$18*EXP($BD$18*$BB147)+1-$BC$18))</f>
        <v>#REF!</v>
      </c>
      <c r="BH147" s="14" t="e">
        <f ca="1">IF(BC147=270,$BC$19*EXP($BD$19*$BB147)+1-$BC$19,IF(BC147=90,$BC$17+(1-$BC$17)/(1+$BB147^2)^$BD$17,$BC$18*EXP($BD$18*$BB147)+1-$BC$18))</f>
        <v>#REF!</v>
      </c>
      <c r="BI147" s="14" t="e">
        <f ca="1">BG147+1/2*(BH147-BG147)*(1-COS(2*($BA147-$BC147)*$BD$8))</f>
        <v>#REF!</v>
      </c>
      <c r="BJ147" s="14" t="e">
        <f ca="1">IF(OR(ISNUMBER(I147),ISNUMBER(J147)),MAX(BF147+1/2*(BI147-BF147)*(1-COS(2*$AZ147*$BD$8)),IF(SIN(RADIANS(D147))&lt;&gt;0,1-$I147/$G147/ABS(SIN(RADIANS(D147))),0)),IF(ISNUMBER(A147),1,#N/A))</f>
        <v>#N/A</v>
      </c>
      <c r="BK147" s="14"/>
      <c r="BL147" s="14" t="e">
        <f ca="1">S147/(0.5*F147+T147)</f>
        <v>#REF!</v>
      </c>
      <c r="BM147" s="14" t="e">
        <f ca="1">INT(MOD(BA147,360)/90)*90</f>
        <v>#REF!</v>
      </c>
      <c r="BN147" s="14" t="e">
        <f ca="1">IF(BM147=0,$BM$13*EXP($BN$13*$BL147)+1-$BM$13,IF(BM147=180,$BM$11*EXP($BN$11*$BL147)+1-$BM$11,$BM$12*EXP($BN$12*$BL147)+1-$BM$12))</f>
        <v>#REF!</v>
      </c>
      <c r="BO147" s="14" t="e">
        <f ca="1">IF(BM147=270,$BM$13*EXP($BN$13*$BL147)+1-$BM$13,IF(BM147=90,$BM$11*EXP($BN$11*$BL147)+1-$BM$11,$BM$12*EXP($BN$12*$BL147)+1-$BM$12))</f>
        <v>#REF!</v>
      </c>
      <c r="BP147" s="14" t="e">
        <f ca="1">BN147+1/2*(BO147-BN147)*(1-COS(2*($C147-$BM147)*$BN$8))</f>
        <v>#REF!</v>
      </c>
      <c r="BQ147" s="14" t="e">
        <f ca="1">IF(BM147=0,$BM$19*EXP($BN$19*$BL147)+1-$BM$19,IF(BM147=180,$BM$17*EXP($BN$17*$BL147)+1-$BM$17,$BM$18*EXP($BN$18*$BL147)+1-$BM$18))</f>
        <v>#REF!</v>
      </c>
      <c r="BR147" s="14" t="e">
        <f ca="1">IF(BM147=270,$BM$19*EXP($BN$19*$BL147)+1-$BM$19,IF(BM147=90,$BM$17*EXP($BN$17*$BL147)+1-$BM$17,$BM$18*EXP($BN$18*$BL147)+1-$BM$18))</f>
        <v>#REF!</v>
      </c>
      <c r="BS147" s="14" t="e">
        <f ca="1">BQ147+1/2*(BR147-BQ147)*(1-COS(2*($C147-$BM147)*$BN$8))</f>
        <v>#REF!</v>
      </c>
      <c r="BT147" s="14" t="e">
        <f ca="1">BP147+1/2*(BS147-BP147)*(1-COS(2*$AZ147*$BN$8))</f>
        <v>#REF!</v>
      </c>
      <c r="BU147" s="14"/>
      <c r="BV147" s="14" t="e">
        <f ca="1">X147/(0.5*G147+Y147)</f>
        <v>#REF!</v>
      </c>
      <c r="BW147" s="14" t="e">
        <f ca="1">INT(MOD(BA147,360)/90)*90</f>
        <v>#REF!</v>
      </c>
      <c r="BX147" s="14" t="e">
        <f ca="1">IF(BW147=0,$BW$13*EXP($BX$13*$BV147)+1-$BW$13,IF(BW147=180,$BW$11*EXP($BX$11*$BV147)+1-$BW$11,$BW$12*EXP($BX$12*$BV147)+1-$BW$12))</f>
        <v>#REF!</v>
      </c>
      <c r="BY147" s="14" t="e">
        <f ca="1">IF(BW147=270,$BW$13*EXP($BX$13*$BV147)+1-$BW$13,IF(BW147=90,$BW$11*EXP($BX$11*$BV147)+1-$BW$11,$BW$12*EXP($BX$12*$BV147)+1-$BW$12))</f>
        <v>#REF!</v>
      </c>
      <c r="BZ147" s="14" t="e">
        <f ca="1">BX147+1/2*(BY147-BX147)*(1-COS(2*($BA147-$BW147)*$BX$8))</f>
        <v>#REF!</v>
      </c>
      <c r="CA147" s="14" t="e">
        <f ca="1">MIN(1,IF(BW147=0,$BW$19*EXP($BX$19*$BV147)+1-$BW$19,IF(BW147=180,$BW$17*EXP($BX$17*$BV147)+1-$BW$17,$BW$18*EXP($BX$18*$BV147)+1-$BW$18)))</f>
        <v>#REF!</v>
      </c>
      <c r="CB147" s="14" t="e">
        <f ca="1">IF(BW147=270,$BW$19*EXP($BX$19*$BV147)+1-$BW$19,IF(BW147=90,$BW$17*EXP($BX$17*$BV147)+1-$BW$17,$BW$18*EXP($BX$18*$BV147)+1-$BW$18))</f>
        <v>#REF!</v>
      </c>
      <c r="CC147" s="14" t="e">
        <f ca="1">CA147+1/2*(CB147-CA147)*(1-COS(2*($BA147-$BW147)*$BX$8))</f>
        <v>#REF!</v>
      </c>
      <c r="CD147" s="14" t="e">
        <f ca="1">BZ147+1/2*(CC147-BZ147)*(1-COS(2*$AZ147*$BX$8))</f>
        <v>#REF!</v>
      </c>
      <c r="CI147" s="15" t="e">
        <f ca="1">D147</f>
        <v>#REF!</v>
      </c>
      <c r="CJ147" s="15" t="e">
        <f ca="1">C147</f>
        <v>#REF!</v>
      </c>
      <c r="CK147" s="14">
        <f>IF(AND(I147=0,J147=0),1,I147/J147)</f>
        <v>1</v>
      </c>
      <c r="CL147" s="14" t="e">
        <f ca="1">INT(MOD(CJ147,360)/90)*90</f>
        <v>#REF!</v>
      </c>
      <c r="CM147" s="14" t="e">
        <f ca="1">IF(CL147=0,$CL$13*EXP($CM$13*$CK147)+1-$CL$13,IF(CL147=180,$CL$11*EXP($CM$11*$CK147)+1-$CL$11,$CL$12*EXP($CM$12*$CK147)+1-$CL$12))</f>
        <v>#REF!</v>
      </c>
      <c r="CN147" s="14" t="e">
        <f ca="1">IF(CL147=270,$CL$13*EXP($CM$13*$CK147)+1-$CL$13,IF(CL147=90,$CL$11*EXP($CM$11*$CK147)+1-$CL$11,$CL$12*EXP($CM$12*$CK147)+1-$CL$12))</f>
        <v>#REF!</v>
      </c>
      <c r="CO147" s="14" t="e">
        <f ca="1">CM147+1/2*(CN147-CM147)*(1-COS(2*($CJ147-$CL147)*$CM$8))</f>
        <v>#REF!</v>
      </c>
      <c r="CP147" s="14" t="e">
        <f ca="1">IF(CL147=0,$CL$19*EXP($CM$19*$CK147)+1-$CL$19,IF(CL147=180,$CL$17*EXP($CM$17*$CK147)+1-$CL$17,$CL$18*EXP($CM$18*$CK147)+1-$CL$18))</f>
        <v>#REF!</v>
      </c>
      <c r="CQ147" s="14" t="e">
        <f ca="1">IF(CL147=270,$CL$19*EXP($CM$19*$CK147)+1-$CL$19,IF(CL147=90,$CL$17*EXP($CM$17*$CK147)+1-$CL$17,$CL$18*EXP($CM$18*$CK147)+1-$CL$18))</f>
        <v>#REF!</v>
      </c>
      <c r="CR147" s="14" t="e">
        <f ca="1">CP147+1/2*(CQ147-CP147)*(1-COS(2*($CJ147-$CL147)*$CM$8))</f>
        <v>#REF!</v>
      </c>
      <c r="CS147" s="14" t="e">
        <f ca="1">IF(OR(ISNUMBER(I147),ISNUMBER(J147)),MAX(CO147+1/2*(CR147-CO147)*(1-COS(2*$CI147*$CM$8)),IF(SIN(RADIANS(D147))&lt;&gt;0,1-$I147/$G147/ABS(SIN(RADIANS(D147))),0)),IF(ISNUMBER(A147),1,#N/A))</f>
        <v>#N/A</v>
      </c>
      <c r="CT147" s="14"/>
      <c r="CU147" s="14" t="e">
        <f ca="1">S147/(0.5*F147+T147)</f>
        <v>#REF!</v>
      </c>
      <c r="CV147" s="14" t="e">
        <f ca="1">INT(MOD(BA147,360)/90)*90</f>
        <v>#REF!</v>
      </c>
      <c r="CW147" s="14" t="e">
        <f ca="1">IF(CV147=0,$CV$13*EXP($CW$13*$CU147)+1-$CV$13,IF(CV147=180,$CV$11*EXP($CW$11*$CU147)+1-$CV$11,$CV$12*EXP($CW$12*$CU147)+1-$CV$12))</f>
        <v>#REF!</v>
      </c>
      <c r="CX147" s="14" t="e">
        <f ca="1">IF(CV147=270,$CV$13*EXP($CW$13*$CU147)+1-$CV$13,IF(CV147=90,$CV$11*EXP($CW$11*$CU147)+1-$CV$11,$CV$12*EXP($CW$12*$CU147)+1-$CV$12))</f>
        <v>#REF!</v>
      </c>
      <c r="CY147" s="14" t="e">
        <f ca="1">CW147+1/2*(CX147-CW147)*(1-COS(2*($CJ147-$CV147)*$CW$8))</f>
        <v>#REF!</v>
      </c>
      <c r="CZ147" s="14" t="e">
        <f ca="1">IF(CV147=0,$CV$19*EXP($CW$19*$CU147)+1-$CV$19,IF(CV147=180,$CV$17*EXP($CW$17*$CU147)+1-$CV$17,$CV$18*EXP($CW$18*$CU147)+1-$CV$18))</f>
        <v>#REF!</v>
      </c>
      <c r="DA147" s="14" t="e">
        <f ca="1">IF(CV147=270,$CV$19*EXP($CW$19*$CU147)+1-$CV$19,IF(CV147=90,$CV$17*EXP($CW$17*$CU147)+1-$CV$17,$CV$18*EXP($CW$18*$CU147)+1-$CV$18))</f>
        <v>#REF!</v>
      </c>
      <c r="DB147" s="14" t="e">
        <f ca="1">CZ147+1/2*(DA147-CZ147)*(1-COS(2*($CJ147-$CV147)*$CW$8))</f>
        <v>#REF!</v>
      </c>
      <c r="DC147" s="14" t="e">
        <f ca="1">IF(OR(ISNUMBER(S147),ISNUMBER(T147)),CY147+1/2*(DB147-CY147)*(1-COS(2*CI147*$CW$8)),IF(ISNUMBER(A147),1,#N/A))</f>
        <v>#N/A</v>
      </c>
      <c r="DD147" s="14"/>
      <c r="DE147" s="14" t="e">
        <f ca="1">X147/(0.5*G147+Y147)</f>
        <v>#REF!</v>
      </c>
      <c r="DF147" s="14" t="e">
        <f ca="1">INT(MOD(CJ147,360)/90)*90</f>
        <v>#REF!</v>
      </c>
      <c r="DG147" s="14" t="e">
        <f ca="1">IF(DF147=0,$DF$13*EXP($DG$13*$DE147)+1-$DF$13,IF(DF147=180,$DF$11*EXP($DG$11*$DE147)+1-$DF$11,$DF$12*EXP($DG$12*$DE147)+1-$DF$12))</f>
        <v>#REF!</v>
      </c>
      <c r="DH147" s="14" t="e">
        <f ca="1">IF(DF147=270,$DF$13*EXP($DG$13*$DE147)+1-$DF$13,IF(DF147=90,$DF$11*EXP($DG$11*$DE147)+1-$DF$11,$DF$12*EXP($DG$12*$DE147)+1-$DF$12))</f>
        <v>#REF!</v>
      </c>
      <c r="DI147" s="14" t="e">
        <f ca="1">DG147+1/2*(DH147-DG147)*(1-COS(2*($CJ147-$DF147)*$DG$8))</f>
        <v>#REF!</v>
      </c>
      <c r="DJ147" s="14" t="e">
        <f ca="1">MIN(1,IF(DF147=0,$DF$19+(1-$DF$19)/(1+$DE147^2)^$DG$19,IF(DF147=180,$DF$17+(1-$DF$17)/(1+$DE147^2)^$DG$17,$DF$18+(1-$DF$18)/(1+$DE147^2)^$DG$18)))</f>
        <v>#REF!</v>
      </c>
      <c r="DK147" s="14" t="e">
        <f ca="1">IF(DF147=270,$DF$19+(1-$DF$19)/(1+$DE147^2)^$DG$19,IF(DF147=90,$DF$17+(1-$DF$17)/(1+$DE147^2)^$DG$17,$DF$18+(1-$DF$18)/(1+$DE147^2)^$DG$18))</f>
        <v>#REF!</v>
      </c>
      <c r="DL147" s="14" t="e">
        <f ca="1">DJ147+1/2*(DK147-DJ147)*(1-COS(2*($CJ147-$DF147)*$DG$8))</f>
        <v>#REF!</v>
      </c>
      <c r="DM147" s="14" t="e">
        <f ca="1">IF(OR(ISNUMBER(X147),ISNUMBER(Y147)),DI147+1/2*(DL147-DI147)*(1-COS(2*$CI147*$DG$8)),IF(ISNUMBER(A147),1,#N/A))</f>
        <v>#N/A</v>
      </c>
    </row>
    <row r="148" spans="1:117" s="1" customFormat="1">
      <c r="A148" s="33" t="e">
        <f ca="1">INDIRECT("Shading!"&amp;$DZ$24&amp;$EA$24+ROW(A148)-23)</f>
        <v>#REF!</v>
      </c>
      <c r="B148" s="34" t="e">
        <f ca="1">INDIRECT("Shading!"&amp;$DZ$25&amp;$EA$25+ROW(B148)-23)</f>
        <v>#REF!</v>
      </c>
      <c r="C148" s="33" t="e">
        <f ca="1">INDIRECT("Shading!"&amp;$DZ$26&amp;$EA$26+ROW(C148)-23)</f>
        <v>#REF!</v>
      </c>
      <c r="D148" s="33" t="e">
        <f ca="1">INDIRECT("Shading!"&amp;$DZ$27&amp;$EA$27+ROW(D148)-23)</f>
        <v>#REF!</v>
      </c>
      <c r="E148" s="32" t="e">
        <f ca="1">INDIRECT("Shading!"&amp;$DZ$28&amp;$EA$28+ROW(E148)-23)</f>
        <v>#REF!</v>
      </c>
      <c r="F148" s="31" t="e">
        <f ca="1">INDIRECT("Shading!"&amp;$DZ$29&amp;$EA$29+ROW(F148)-23)</f>
        <v>#REF!</v>
      </c>
      <c r="G148" s="31" t="e">
        <f ca="1">INDIRECT("Shading!"&amp;$DZ$30&amp;$EA$30+ROW(G148)-23)</f>
        <v>#REF!</v>
      </c>
      <c r="H148" s="30" t="e">
        <f ca="1">INDIRECT("Shading!"&amp;$DZ$31&amp;$EA$31+ROW(H148)-23)</f>
        <v>#REF!</v>
      </c>
      <c r="I148" s="23"/>
      <c r="J148" s="23"/>
      <c r="K148" s="24"/>
      <c r="L148" s="19"/>
      <c r="M148" s="19"/>
      <c r="N148" s="25">
        <f ca="1">IF(AND(ISNUMBER(I148),ISNUMBER(J148),ISNUMBER(K148),ISNUMBER(L148),ISNUMBER(INDIRECT("Shading!"&amp;$DZ$33&amp;$EA$33+ROW(N148)-23))),INDIRECT("Shading!"&amp;$DZ$33&amp;$EA$33+ROW(N148)-23),1)</f>
        <v>1</v>
      </c>
      <c r="O148" s="25">
        <f ca="1">IF(AND(ISNUMBER(I148),ISNUMBER(J148),ISNUMBER(K148),ISNUMBER(L148),ISNUMBER(INDIRECT("Shading!"&amp;$DZ$34&amp;$EA$34+ROW(N148)-23))),INDIRECT("Shading!"&amp;$DZ$34&amp;$EA$34+ROW(O148)-23),1)</f>
        <v>1</v>
      </c>
      <c r="P148" s="18">
        <f ca="1">IF(AND(ISNUMBER(I148),ISNUMBER(J148),ISNUMBER(K148),ISNUMBER(L148),ISNUMBER(N148)),1-(N148-BJ148)*(K148/IF(OR(E148="East",E148="West"),45,90)*(1-L148)/N148),1)</f>
        <v>1</v>
      </c>
      <c r="Q148" s="17">
        <f ca="1">IF(AND(ISNUMBER(I148),ISNUMBER(J148),ISNUMBER(K148),ISNUMBER(M148),ISNUMBER(O148)),1-(O148-CS148)*(K148/IF(OR(E148="East",E148="West"),45,90)*(1-M148)/O148),1)</f>
        <v>1</v>
      </c>
      <c r="R148" s="32" t="str">
        <f ca="1">IF(OR(P148&gt;1,Q148&gt;1),"Horizon shading ","")</f>
        <v/>
      </c>
      <c r="S148" s="29"/>
      <c r="T148" s="28"/>
      <c r="U148" s="39">
        <f>IF(AND(ISNUMBER(S148),ISNUMBER(T148)),1-0.5*(1-BT148),1)</f>
        <v>1</v>
      </c>
      <c r="V148" s="38">
        <f>IF(AND(ISNUMBER(S148),ISNUMBER(T148)),1-0.5*(1-DC148),1)</f>
        <v>1</v>
      </c>
      <c r="W148" s="215" t="str">
        <f>IF(OR(U148&gt;1,V148&gt;1),"Reveal shading ","")</f>
        <v/>
      </c>
      <c r="X148" s="23"/>
      <c r="Y148" s="23"/>
      <c r="Z148" s="19"/>
      <c r="AA148" s="19"/>
      <c r="AB148" s="25">
        <f ca="1">IF(AND(ISNUMBER(X148),ISNUMBER(Y148),ISNUMBER(Z148),ISNUMBER(INDIRECT("Shading!"&amp;$DZ$35&amp;$EA$35+ROW(N148)-23))),INDIRECT("Shading!"&amp;$DZ$35&amp;$EA$35+ROW(N148)-23),1)</f>
        <v>1</v>
      </c>
      <c r="AC148" s="25">
        <f ca="1">IF(AND(ISNUMBER(X148),ISNUMBER(Y148),ISNUMBER(AA148),ISNUMBER(INDIRECT("Shading!"&amp;$DZ$36&amp;$EA$36+ROW(N148)-23))),INDIRECT("Shading!"&amp;$DZ$36&amp;$EA$36+ROW(O148)-23),1)</f>
        <v>1</v>
      </c>
      <c r="AD148" s="18">
        <f ca="1">IF(AND(ISNUMBER(X148),ISNUMBER(Y148),ISNUMBER(Z148),ISNUMBER(AB148)),1-(AB148-CD148)/AB148*(1-Z148),1)</f>
        <v>1</v>
      </c>
      <c r="AE148" s="17">
        <f ca="1">IF(AND(ISNUMBER(X148),ISNUMBER(Y148),ISNUMBER(AA148),ISNUMBER(AC148)),1-(AC148-DM148)/AC148*(1-AA148),1)</f>
        <v>1</v>
      </c>
      <c r="AF148" s="215" t="str">
        <f ca="1">IF(OR(AD148&gt;1,AE148&gt;1),"Overhang shading ","")</f>
        <v/>
      </c>
      <c r="AG148" s="24"/>
      <c r="AH148" s="24"/>
      <c r="AI148" s="23"/>
      <c r="AJ148" s="37">
        <f>IF(AND(ISNUMBER($AI$19),ISNUMBER(AG148)),$F148*$AI$19/1000*$AG148,0)</f>
        <v>0</v>
      </c>
      <c r="AK148" s="36">
        <f>IF(AND(ISNUMBER($AI$19),ISNUMBER(AH148)),IF(ISNUMBER($AI148),$AI148,$G148)*$AI$19/1000*$AH148,0)</f>
        <v>0</v>
      </c>
      <c r="AL148" s="35">
        <f>IF(OR(AJ148&gt;0,AK148&gt;0),1-(AJ148+AK148)/H148*$AI$18,1)</f>
        <v>1</v>
      </c>
      <c r="AM148" s="215" t="str">
        <f>IF(AL148&gt;1,"Glazing bars/juliet balcony shading ","")</f>
        <v/>
      </c>
      <c r="AN148" s="19"/>
      <c r="AO148" s="19"/>
      <c r="AP148" s="18" t="str">
        <f ca="1">IF(OR(P148*U148*AD148*AL148*IF(ISNUMBER(AN148),AN148,1)&gt;=1,P148*U148*AD148*AL148*IF(ISNUMBER(AN148),AN148,1)=0),"",P148*U148*AD148*AL148*IF(ISNUMBER(AN148),AN148,1))</f>
        <v/>
      </c>
      <c r="AQ148" s="17" t="str">
        <f ca="1">IF(OR(Q148*V148*AE148*AL148*IF(ISNUMBER(AO148),AO148,1)&gt;=1,Q148*V148*AE148*AL148*IF(ISNUMBER(AO148),AO148,1)=0),"",Q148*V148*AE148*AL148*IF(ISNUMBER(AO148),AO148,1))</f>
        <v/>
      </c>
      <c r="AR148" s="16" t="str">
        <f ca="1">'Additional Shading 424'!$AP148</f>
        <v/>
      </c>
      <c r="AS148" s="16" t="str">
        <f ca="1">'Additional Shading 424'!$AQ148</f>
        <v/>
      </c>
      <c r="AZ148" s="15" t="e">
        <f ca="1">D148</f>
        <v>#REF!</v>
      </c>
      <c r="BA148" s="15" t="e">
        <f ca="1">C148</f>
        <v>#REF!</v>
      </c>
      <c r="BB148" s="14">
        <f>IF(AND(I148=0,J148=0),1,I148/J148)</f>
        <v>1</v>
      </c>
      <c r="BC148" s="14" t="e">
        <f ca="1">INT(MOD(BA148,360)/90)*90</f>
        <v>#REF!</v>
      </c>
      <c r="BD148" s="14" t="e">
        <f ca="1">IF(BC148=0,$BC$13+(1-$BC$13)/(1+$BB148^2)^$BD$13,IF(BC148=180,$BC$11+(1-$BC$11)/(1+$BB148^2)^$BD$11,$BC$12+(1-$BC$12)/(1+$BB148^2)^$BD$12))</f>
        <v>#REF!</v>
      </c>
      <c r="BE148" s="14" t="e">
        <f ca="1">IF(BC148=270,$BC$13+(1-$BC$13)/(1+$BB148^2)^$BD$13,IF(BC148=90,$BC$11+(1-$BC$11)/(1+$BB148^2)^$BD$11,$BC$12+(1-$BC$12)/(1+$BB148^2)^$BD$12))</f>
        <v>#REF!</v>
      </c>
      <c r="BF148" s="14" t="e">
        <f ca="1">BD148+1/2*(BE148-BD148)*(1-COS(2*($BA148-$BC148)*$BD$8))</f>
        <v>#REF!</v>
      </c>
      <c r="BG148" s="14" t="e">
        <f ca="1">IF(BC148=0,$BC$19*EXP($BD$19*$BB148)+1-$BC$19,IF(BC148=180,$BC$17+(1-$BC$17)/(1+$BB148^2)^$BD$17,$BC$18*EXP($BD$18*$BB148)+1-$BC$18))</f>
        <v>#REF!</v>
      </c>
      <c r="BH148" s="14" t="e">
        <f ca="1">IF(BC148=270,$BC$19*EXP($BD$19*$BB148)+1-$BC$19,IF(BC148=90,$BC$17+(1-$BC$17)/(1+$BB148^2)^$BD$17,$BC$18*EXP($BD$18*$BB148)+1-$BC$18))</f>
        <v>#REF!</v>
      </c>
      <c r="BI148" s="14" t="e">
        <f ca="1">BG148+1/2*(BH148-BG148)*(1-COS(2*($BA148-$BC148)*$BD$8))</f>
        <v>#REF!</v>
      </c>
      <c r="BJ148" s="14" t="e">
        <f ca="1">IF(OR(ISNUMBER(I148),ISNUMBER(J148)),MAX(BF148+1/2*(BI148-BF148)*(1-COS(2*$AZ148*$BD$8)),IF(SIN(RADIANS(D148))&lt;&gt;0,1-$I148/$G148/ABS(SIN(RADIANS(D148))),0)),IF(ISNUMBER(A148),1,#N/A))</f>
        <v>#N/A</v>
      </c>
      <c r="BK148" s="14"/>
      <c r="BL148" s="14" t="e">
        <f ca="1">S148/(0.5*F148+T148)</f>
        <v>#REF!</v>
      </c>
      <c r="BM148" s="14" t="e">
        <f ca="1">INT(MOD(BA148,360)/90)*90</f>
        <v>#REF!</v>
      </c>
      <c r="BN148" s="14" t="e">
        <f ca="1">IF(BM148=0,$BM$13*EXP($BN$13*$BL148)+1-$BM$13,IF(BM148=180,$BM$11*EXP($BN$11*$BL148)+1-$BM$11,$BM$12*EXP($BN$12*$BL148)+1-$BM$12))</f>
        <v>#REF!</v>
      </c>
      <c r="BO148" s="14" t="e">
        <f ca="1">IF(BM148=270,$BM$13*EXP($BN$13*$BL148)+1-$BM$13,IF(BM148=90,$BM$11*EXP($BN$11*$BL148)+1-$BM$11,$BM$12*EXP($BN$12*$BL148)+1-$BM$12))</f>
        <v>#REF!</v>
      </c>
      <c r="BP148" s="14" t="e">
        <f ca="1">BN148+1/2*(BO148-BN148)*(1-COS(2*($C148-$BM148)*$BN$8))</f>
        <v>#REF!</v>
      </c>
      <c r="BQ148" s="14" t="e">
        <f ca="1">IF(BM148=0,$BM$19*EXP($BN$19*$BL148)+1-$BM$19,IF(BM148=180,$BM$17*EXP($BN$17*$BL148)+1-$BM$17,$BM$18*EXP($BN$18*$BL148)+1-$BM$18))</f>
        <v>#REF!</v>
      </c>
      <c r="BR148" s="14" t="e">
        <f ca="1">IF(BM148=270,$BM$19*EXP($BN$19*$BL148)+1-$BM$19,IF(BM148=90,$BM$17*EXP($BN$17*$BL148)+1-$BM$17,$BM$18*EXP($BN$18*$BL148)+1-$BM$18))</f>
        <v>#REF!</v>
      </c>
      <c r="BS148" s="14" t="e">
        <f ca="1">BQ148+1/2*(BR148-BQ148)*(1-COS(2*($C148-$BM148)*$BN$8))</f>
        <v>#REF!</v>
      </c>
      <c r="BT148" s="14" t="e">
        <f ca="1">BP148+1/2*(BS148-BP148)*(1-COS(2*$AZ148*$BN$8))</f>
        <v>#REF!</v>
      </c>
      <c r="BU148" s="14"/>
      <c r="BV148" s="14" t="e">
        <f ca="1">X148/(0.5*G148+Y148)</f>
        <v>#REF!</v>
      </c>
      <c r="BW148" s="14" t="e">
        <f ca="1">INT(MOD(BA148,360)/90)*90</f>
        <v>#REF!</v>
      </c>
      <c r="BX148" s="14" t="e">
        <f ca="1">IF(BW148=0,$BW$13*EXP($BX$13*$BV148)+1-$BW$13,IF(BW148=180,$BW$11*EXP($BX$11*$BV148)+1-$BW$11,$BW$12*EXP($BX$12*$BV148)+1-$BW$12))</f>
        <v>#REF!</v>
      </c>
      <c r="BY148" s="14" t="e">
        <f ca="1">IF(BW148=270,$BW$13*EXP($BX$13*$BV148)+1-$BW$13,IF(BW148=90,$BW$11*EXP($BX$11*$BV148)+1-$BW$11,$BW$12*EXP($BX$12*$BV148)+1-$BW$12))</f>
        <v>#REF!</v>
      </c>
      <c r="BZ148" s="14" t="e">
        <f ca="1">BX148+1/2*(BY148-BX148)*(1-COS(2*($BA148-$BW148)*$BX$8))</f>
        <v>#REF!</v>
      </c>
      <c r="CA148" s="14" t="e">
        <f ca="1">MIN(1,IF(BW148=0,$BW$19*EXP($BX$19*$BV148)+1-$BW$19,IF(BW148=180,$BW$17*EXP($BX$17*$BV148)+1-$BW$17,$BW$18*EXP($BX$18*$BV148)+1-$BW$18)))</f>
        <v>#REF!</v>
      </c>
      <c r="CB148" s="14" t="e">
        <f ca="1">IF(BW148=270,$BW$19*EXP($BX$19*$BV148)+1-$BW$19,IF(BW148=90,$BW$17*EXP($BX$17*$BV148)+1-$BW$17,$BW$18*EXP($BX$18*$BV148)+1-$BW$18))</f>
        <v>#REF!</v>
      </c>
      <c r="CC148" s="14" t="e">
        <f ca="1">CA148+1/2*(CB148-CA148)*(1-COS(2*($BA148-$BW148)*$BX$8))</f>
        <v>#REF!</v>
      </c>
      <c r="CD148" s="14" t="e">
        <f ca="1">BZ148+1/2*(CC148-BZ148)*(1-COS(2*$AZ148*$BX$8))</f>
        <v>#REF!</v>
      </c>
      <c r="CI148" s="15" t="e">
        <f ca="1">D148</f>
        <v>#REF!</v>
      </c>
      <c r="CJ148" s="15" t="e">
        <f ca="1">C148</f>
        <v>#REF!</v>
      </c>
      <c r="CK148" s="14">
        <f>IF(AND(I148=0,J148=0),1,I148/J148)</f>
        <v>1</v>
      </c>
      <c r="CL148" s="14" t="e">
        <f ca="1">INT(MOD(CJ148,360)/90)*90</f>
        <v>#REF!</v>
      </c>
      <c r="CM148" s="14" t="e">
        <f ca="1">IF(CL148=0,$CL$13*EXP($CM$13*$CK148)+1-$CL$13,IF(CL148=180,$CL$11*EXP($CM$11*$CK148)+1-$CL$11,$CL$12*EXP($CM$12*$CK148)+1-$CL$12))</f>
        <v>#REF!</v>
      </c>
      <c r="CN148" s="14" t="e">
        <f ca="1">IF(CL148=270,$CL$13*EXP($CM$13*$CK148)+1-$CL$13,IF(CL148=90,$CL$11*EXP($CM$11*$CK148)+1-$CL$11,$CL$12*EXP($CM$12*$CK148)+1-$CL$12))</f>
        <v>#REF!</v>
      </c>
      <c r="CO148" s="14" t="e">
        <f ca="1">CM148+1/2*(CN148-CM148)*(1-COS(2*($CJ148-$CL148)*$CM$8))</f>
        <v>#REF!</v>
      </c>
      <c r="CP148" s="14" t="e">
        <f ca="1">IF(CL148=0,$CL$19*EXP($CM$19*$CK148)+1-$CL$19,IF(CL148=180,$CL$17*EXP($CM$17*$CK148)+1-$CL$17,$CL$18*EXP($CM$18*$CK148)+1-$CL$18))</f>
        <v>#REF!</v>
      </c>
      <c r="CQ148" s="14" t="e">
        <f ca="1">IF(CL148=270,$CL$19*EXP($CM$19*$CK148)+1-$CL$19,IF(CL148=90,$CL$17*EXP($CM$17*$CK148)+1-$CL$17,$CL$18*EXP($CM$18*$CK148)+1-$CL$18))</f>
        <v>#REF!</v>
      </c>
      <c r="CR148" s="14" t="e">
        <f ca="1">CP148+1/2*(CQ148-CP148)*(1-COS(2*($CJ148-$CL148)*$CM$8))</f>
        <v>#REF!</v>
      </c>
      <c r="CS148" s="14" t="e">
        <f ca="1">IF(OR(ISNUMBER(I148),ISNUMBER(J148)),MAX(CO148+1/2*(CR148-CO148)*(1-COS(2*$CI148*$CM$8)),IF(SIN(RADIANS(D148))&lt;&gt;0,1-$I148/$G148/ABS(SIN(RADIANS(D148))),0)),IF(ISNUMBER(A148),1,#N/A))</f>
        <v>#N/A</v>
      </c>
      <c r="CT148" s="14"/>
      <c r="CU148" s="14" t="e">
        <f ca="1">S148/(0.5*F148+T148)</f>
        <v>#REF!</v>
      </c>
      <c r="CV148" s="14" t="e">
        <f ca="1">INT(MOD(BA148,360)/90)*90</f>
        <v>#REF!</v>
      </c>
      <c r="CW148" s="14" t="e">
        <f ca="1">IF(CV148=0,$CV$13*EXP($CW$13*$CU148)+1-$CV$13,IF(CV148=180,$CV$11*EXP($CW$11*$CU148)+1-$CV$11,$CV$12*EXP($CW$12*$CU148)+1-$CV$12))</f>
        <v>#REF!</v>
      </c>
      <c r="CX148" s="14" t="e">
        <f ca="1">IF(CV148=270,$CV$13*EXP($CW$13*$CU148)+1-$CV$13,IF(CV148=90,$CV$11*EXP($CW$11*$CU148)+1-$CV$11,$CV$12*EXP($CW$12*$CU148)+1-$CV$12))</f>
        <v>#REF!</v>
      </c>
      <c r="CY148" s="14" t="e">
        <f ca="1">CW148+1/2*(CX148-CW148)*(1-COS(2*($CJ148-$CV148)*$CW$8))</f>
        <v>#REF!</v>
      </c>
      <c r="CZ148" s="14" t="e">
        <f ca="1">IF(CV148=0,$CV$19*EXP($CW$19*$CU148)+1-$CV$19,IF(CV148=180,$CV$17*EXP($CW$17*$CU148)+1-$CV$17,$CV$18*EXP($CW$18*$CU148)+1-$CV$18))</f>
        <v>#REF!</v>
      </c>
      <c r="DA148" s="14" t="e">
        <f ca="1">IF(CV148=270,$CV$19*EXP($CW$19*$CU148)+1-$CV$19,IF(CV148=90,$CV$17*EXP($CW$17*$CU148)+1-$CV$17,$CV$18*EXP($CW$18*$CU148)+1-$CV$18))</f>
        <v>#REF!</v>
      </c>
      <c r="DB148" s="14" t="e">
        <f ca="1">CZ148+1/2*(DA148-CZ148)*(1-COS(2*($CJ148-$CV148)*$CW$8))</f>
        <v>#REF!</v>
      </c>
      <c r="DC148" s="14" t="e">
        <f ca="1">IF(OR(ISNUMBER(S148),ISNUMBER(T148)),CY148+1/2*(DB148-CY148)*(1-COS(2*CI148*$CW$8)),IF(ISNUMBER(A148),1,#N/A))</f>
        <v>#N/A</v>
      </c>
      <c r="DD148" s="14"/>
      <c r="DE148" s="14" t="e">
        <f ca="1">X148/(0.5*G148+Y148)</f>
        <v>#REF!</v>
      </c>
      <c r="DF148" s="14" t="e">
        <f ca="1">INT(MOD(CJ148,360)/90)*90</f>
        <v>#REF!</v>
      </c>
      <c r="DG148" s="14" t="e">
        <f ca="1">IF(DF148=0,$DF$13*EXP($DG$13*$DE148)+1-$DF$13,IF(DF148=180,$DF$11*EXP($DG$11*$DE148)+1-$DF$11,$DF$12*EXP($DG$12*$DE148)+1-$DF$12))</f>
        <v>#REF!</v>
      </c>
      <c r="DH148" s="14" t="e">
        <f ca="1">IF(DF148=270,$DF$13*EXP($DG$13*$DE148)+1-$DF$13,IF(DF148=90,$DF$11*EXP($DG$11*$DE148)+1-$DF$11,$DF$12*EXP($DG$12*$DE148)+1-$DF$12))</f>
        <v>#REF!</v>
      </c>
      <c r="DI148" s="14" t="e">
        <f ca="1">DG148+1/2*(DH148-DG148)*(1-COS(2*($CJ148-$DF148)*$DG$8))</f>
        <v>#REF!</v>
      </c>
      <c r="DJ148" s="14" t="e">
        <f ca="1">MIN(1,IF(DF148=0,$DF$19+(1-$DF$19)/(1+$DE148^2)^$DG$19,IF(DF148=180,$DF$17+(1-$DF$17)/(1+$DE148^2)^$DG$17,$DF$18+(1-$DF$18)/(1+$DE148^2)^$DG$18)))</f>
        <v>#REF!</v>
      </c>
      <c r="DK148" s="14" t="e">
        <f ca="1">IF(DF148=270,$DF$19+(1-$DF$19)/(1+$DE148^2)^$DG$19,IF(DF148=90,$DF$17+(1-$DF$17)/(1+$DE148^2)^$DG$17,$DF$18+(1-$DF$18)/(1+$DE148^2)^$DG$18))</f>
        <v>#REF!</v>
      </c>
      <c r="DL148" s="14" t="e">
        <f ca="1">DJ148+1/2*(DK148-DJ148)*(1-COS(2*($CJ148-$DF148)*$DG$8))</f>
        <v>#REF!</v>
      </c>
      <c r="DM148" s="14" t="e">
        <f ca="1">IF(OR(ISNUMBER(X148),ISNUMBER(Y148)),DI148+1/2*(DL148-DI148)*(1-COS(2*$CI148*$DG$8)),IF(ISNUMBER(A148),1,#N/A))</f>
        <v>#N/A</v>
      </c>
    </row>
    <row r="149" spans="1:117" s="1" customFormat="1">
      <c r="A149" s="33" t="e">
        <f ca="1">INDIRECT("Shading!"&amp;$DZ$24&amp;$EA$24+ROW(A149)-23)</f>
        <v>#REF!</v>
      </c>
      <c r="B149" s="34" t="e">
        <f ca="1">INDIRECT("Shading!"&amp;$DZ$25&amp;$EA$25+ROW(B149)-23)</f>
        <v>#REF!</v>
      </c>
      <c r="C149" s="33" t="e">
        <f ca="1">INDIRECT("Shading!"&amp;$DZ$26&amp;$EA$26+ROW(C149)-23)</f>
        <v>#REF!</v>
      </c>
      <c r="D149" s="33" t="e">
        <f ca="1">INDIRECT("Shading!"&amp;$DZ$27&amp;$EA$27+ROW(D149)-23)</f>
        <v>#REF!</v>
      </c>
      <c r="E149" s="32" t="e">
        <f ca="1">INDIRECT("Shading!"&amp;$DZ$28&amp;$EA$28+ROW(E149)-23)</f>
        <v>#REF!</v>
      </c>
      <c r="F149" s="31" t="e">
        <f ca="1">INDIRECT("Shading!"&amp;$DZ$29&amp;$EA$29+ROW(F149)-23)</f>
        <v>#REF!</v>
      </c>
      <c r="G149" s="31" t="e">
        <f ca="1">INDIRECT("Shading!"&amp;$DZ$30&amp;$EA$30+ROW(G149)-23)</f>
        <v>#REF!</v>
      </c>
      <c r="H149" s="30" t="e">
        <f ca="1">INDIRECT("Shading!"&amp;$DZ$31&amp;$EA$31+ROW(H149)-23)</f>
        <v>#REF!</v>
      </c>
      <c r="I149" s="23"/>
      <c r="J149" s="23"/>
      <c r="K149" s="24"/>
      <c r="L149" s="19"/>
      <c r="M149" s="19"/>
      <c r="N149" s="25">
        <f ca="1">IF(AND(ISNUMBER(I149),ISNUMBER(J149),ISNUMBER(K149),ISNUMBER(L149),ISNUMBER(INDIRECT("Shading!"&amp;$DZ$33&amp;$EA$33+ROW(N149)-23))),INDIRECT("Shading!"&amp;$DZ$33&amp;$EA$33+ROW(N149)-23),1)</f>
        <v>1</v>
      </c>
      <c r="O149" s="25">
        <f ca="1">IF(AND(ISNUMBER(I149),ISNUMBER(J149),ISNUMBER(K149),ISNUMBER(L149),ISNUMBER(INDIRECT("Shading!"&amp;$DZ$34&amp;$EA$34+ROW(N149)-23))),INDIRECT("Shading!"&amp;$DZ$34&amp;$EA$34+ROW(O149)-23),1)</f>
        <v>1</v>
      </c>
      <c r="P149" s="18">
        <f ca="1">IF(AND(ISNUMBER(I149),ISNUMBER(J149),ISNUMBER(K149),ISNUMBER(L149),ISNUMBER(N149)),1-(N149-BJ149)*(K149/IF(OR(E149="East",E149="West"),45,90)*(1-L149)/N149),1)</f>
        <v>1</v>
      </c>
      <c r="Q149" s="17">
        <f ca="1">IF(AND(ISNUMBER(I149),ISNUMBER(J149),ISNUMBER(K149),ISNUMBER(M149),ISNUMBER(O149)),1-(O149-CS149)*(K149/IF(OR(E149="East",E149="West"),45,90)*(1-M149)/O149),1)</f>
        <v>1</v>
      </c>
      <c r="R149" s="32" t="str">
        <f ca="1">IF(OR(P149&gt;1,Q149&gt;1),"Horizon shading ","")</f>
        <v/>
      </c>
      <c r="S149" s="29"/>
      <c r="T149" s="28"/>
      <c r="U149" s="39">
        <f>IF(AND(ISNUMBER(S149),ISNUMBER(T149)),1-0.5*(1-BT149),1)</f>
        <v>1</v>
      </c>
      <c r="V149" s="38">
        <f>IF(AND(ISNUMBER(S149),ISNUMBER(T149)),1-0.5*(1-DC149),1)</f>
        <v>1</v>
      </c>
      <c r="W149" s="215" t="str">
        <f>IF(OR(U149&gt;1,V149&gt;1),"Reveal shading ","")</f>
        <v/>
      </c>
      <c r="X149" s="23"/>
      <c r="Y149" s="23"/>
      <c r="Z149" s="19"/>
      <c r="AA149" s="19"/>
      <c r="AB149" s="25">
        <f ca="1">IF(AND(ISNUMBER(X149),ISNUMBER(Y149),ISNUMBER(Z149),ISNUMBER(INDIRECT("Shading!"&amp;$DZ$35&amp;$EA$35+ROW(N149)-23))),INDIRECT("Shading!"&amp;$DZ$35&amp;$EA$35+ROW(N149)-23),1)</f>
        <v>1</v>
      </c>
      <c r="AC149" s="25">
        <f ca="1">IF(AND(ISNUMBER(X149),ISNUMBER(Y149),ISNUMBER(AA149),ISNUMBER(INDIRECT("Shading!"&amp;$DZ$36&amp;$EA$36+ROW(N149)-23))),INDIRECT("Shading!"&amp;$DZ$36&amp;$EA$36+ROW(O149)-23),1)</f>
        <v>1</v>
      </c>
      <c r="AD149" s="18">
        <f ca="1">IF(AND(ISNUMBER(X149),ISNUMBER(Y149),ISNUMBER(Z149),ISNUMBER(AB149)),1-(AB149-CD149)/AB149*(1-Z149),1)</f>
        <v>1</v>
      </c>
      <c r="AE149" s="17">
        <f ca="1">IF(AND(ISNUMBER(X149),ISNUMBER(Y149),ISNUMBER(AA149),ISNUMBER(AC149)),1-(AC149-DM149)/AC149*(1-AA149),1)</f>
        <v>1</v>
      </c>
      <c r="AF149" s="215" t="str">
        <f ca="1">IF(OR(AD149&gt;1,AE149&gt;1),"Overhang shading ","")</f>
        <v/>
      </c>
      <c r="AG149" s="24"/>
      <c r="AH149" s="24"/>
      <c r="AI149" s="23"/>
      <c r="AJ149" s="37">
        <f>IF(AND(ISNUMBER($AI$19),ISNUMBER(AG149)),$F149*$AI$19/1000*$AG149,0)</f>
        <v>0</v>
      </c>
      <c r="AK149" s="36">
        <f>IF(AND(ISNUMBER($AI$19),ISNUMBER(AH149)),IF(ISNUMBER($AI149),$AI149,$G149)*$AI$19/1000*$AH149,0)</f>
        <v>0</v>
      </c>
      <c r="AL149" s="35">
        <f>IF(OR(AJ149&gt;0,AK149&gt;0),1-(AJ149+AK149)/H149*$AI$18,1)</f>
        <v>1</v>
      </c>
      <c r="AM149" s="215" t="str">
        <f>IF(AL149&gt;1,"Glazing bars/juliet balcony shading ","")</f>
        <v/>
      </c>
      <c r="AN149" s="19"/>
      <c r="AO149" s="19"/>
      <c r="AP149" s="18" t="str">
        <f ca="1">IF(OR(P149*U149*AD149*AL149*IF(ISNUMBER(AN149),AN149,1)&gt;=1,P149*U149*AD149*AL149*IF(ISNUMBER(AN149),AN149,1)=0),"",P149*U149*AD149*AL149*IF(ISNUMBER(AN149),AN149,1))</f>
        <v/>
      </c>
      <c r="AQ149" s="17" t="str">
        <f ca="1">IF(OR(Q149*V149*AE149*AL149*IF(ISNUMBER(AO149),AO149,1)&gt;=1,Q149*V149*AE149*AL149*IF(ISNUMBER(AO149),AO149,1)=0),"",Q149*V149*AE149*AL149*IF(ISNUMBER(AO149),AO149,1))</f>
        <v/>
      </c>
      <c r="AR149" s="16" t="str">
        <f ca="1">'Additional Shading 424'!$AP149</f>
        <v/>
      </c>
      <c r="AS149" s="16" t="str">
        <f ca="1">'Additional Shading 424'!$AQ149</f>
        <v/>
      </c>
      <c r="AZ149" s="15" t="e">
        <f ca="1">D149</f>
        <v>#REF!</v>
      </c>
      <c r="BA149" s="15" t="e">
        <f ca="1">C149</f>
        <v>#REF!</v>
      </c>
      <c r="BB149" s="14">
        <f>IF(AND(I149=0,J149=0),1,I149/J149)</f>
        <v>1</v>
      </c>
      <c r="BC149" s="14" t="e">
        <f ca="1">INT(MOD(BA149,360)/90)*90</f>
        <v>#REF!</v>
      </c>
      <c r="BD149" s="14" t="e">
        <f ca="1">IF(BC149=0,$BC$13+(1-$BC$13)/(1+$BB149^2)^$BD$13,IF(BC149=180,$BC$11+(1-$BC$11)/(1+$BB149^2)^$BD$11,$BC$12+(1-$BC$12)/(1+$BB149^2)^$BD$12))</f>
        <v>#REF!</v>
      </c>
      <c r="BE149" s="14" t="e">
        <f ca="1">IF(BC149=270,$BC$13+(1-$BC$13)/(1+$BB149^2)^$BD$13,IF(BC149=90,$BC$11+(1-$BC$11)/(1+$BB149^2)^$BD$11,$BC$12+(1-$BC$12)/(1+$BB149^2)^$BD$12))</f>
        <v>#REF!</v>
      </c>
      <c r="BF149" s="14" t="e">
        <f ca="1">BD149+1/2*(BE149-BD149)*(1-COS(2*($BA149-$BC149)*$BD$8))</f>
        <v>#REF!</v>
      </c>
      <c r="BG149" s="14" t="e">
        <f ca="1">IF(BC149=0,$BC$19*EXP($BD$19*$BB149)+1-$BC$19,IF(BC149=180,$BC$17+(1-$BC$17)/(1+$BB149^2)^$BD$17,$BC$18*EXP($BD$18*$BB149)+1-$BC$18))</f>
        <v>#REF!</v>
      </c>
      <c r="BH149" s="14" t="e">
        <f ca="1">IF(BC149=270,$BC$19*EXP($BD$19*$BB149)+1-$BC$19,IF(BC149=90,$BC$17+(1-$BC$17)/(1+$BB149^2)^$BD$17,$BC$18*EXP($BD$18*$BB149)+1-$BC$18))</f>
        <v>#REF!</v>
      </c>
      <c r="BI149" s="14" t="e">
        <f ca="1">BG149+1/2*(BH149-BG149)*(1-COS(2*($BA149-$BC149)*$BD$8))</f>
        <v>#REF!</v>
      </c>
      <c r="BJ149" s="14" t="e">
        <f ca="1">IF(OR(ISNUMBER(I149),ISNUMBER(J149)),MAX(BF149+1/2*(BI149-BF149)*(1-COS(2*$AZ149*$BD$8)),IF(SIN(RADIANS(D149))&lt;&gt;0,1-$I149/$G149/ABS(SIN(RADIANS(D149))),0)),IF(ISNUMBER(A149),1,#N/A))</f>
        <v>#N/A</v>
      </c>
      <c r="BK149" s="14"/>
      <c r="BL149" s="14" t="e">
        <f ca="1">S149/(0.5*F149+T149)</f>
        <v>#REF!</v>
      </c>
      <c r="BM149" s="14" t="e">
        <f ca="1">INT(MOD(BA149,360)/90)*90</f>
        <v>#REF!</v>
      </c>
      <c r="BN149" s="14" t="e">
        <f ca="1">IF(BM149=0,$BM$13*EXP($BN$13*$BL149)+1-$BM$13,IF(BM149=180,$BM$11*EXP($BN$11*$BL149)+1-$BM$11,$BM$12*EXP($BN$12*$BL149)+1-$BM$12))</f>
        <v>#REF!</v>
      </c>
      <c r="BO149" s="14" t="e">
        <f ca="1">IF(BM149=270,$BM$13*EXP($BN$13*$BL149)+1-$BM$13,IF(BM149=90,$BM$11*EXP($BN$11*$BL149)+1-$BM$11,$BM$12*EXP($BN$12*$BL149)+1-$BM$12))</f>
        <v>#REF!</v>
      </c>
      <c r="BP149" s="14" t="e">
        <f ca="1">BN149+1/2*(BO149-BN149)*(1-COS(2*($C149-$BM149)*$BN$8))</f>
        <v>#REF!</v>
      </c>
      <c r="BQ149" s="14" t="e">
        <f ca="1">IF(BM149=0,$BM$19*EXP($BN$19*$BL149)+1-$BM$19,IF(BM149=180,$BM$17*EXP($BN$17*$BL149)+1-$BM$17,$BM$18*EXP($BN$18*$BL149)+1-$BM$18))</f>
        <v>#REF!</v>
      </c>
      <c r="BR149" s="14" t="e">
        <f ca="1">IF(BM149=270,$BM$19*EXP($BN$19*$BL149)+1-$BM$19,IF(BM149=90,$BM$17*EXP($BN$17*$BL149)+1-$BM$17,$BM$18*EXP($BN$18*$BL149)+1-$BM$18))</f>
        <v>#REF!</v>
      </c>
      <c r="BS149" s="14" t="e">
        <f ca="1">BQ149+1/2*(BR149-BQ149)*(1-COS(2*($C149-$BM149)*$BN$8))</f>
        <v>#REF!</v>
      </c>
      <c r="BT149" s="14" t="e">
        <f ca="1">BP149+1/2*(BS149-BP149)*(1-COS(2*$AZ149*$BN$8))</f>
        <v>#REF!</v>
      </c>
      <c r="BU149" s="14"/>
      <c r="BV149" s="14" t="e">
        <f ca="1">X149/(0.5*G149+Y149)</f>
        <v>#REF!</v>
      </c>
      <c r="BW149" s="14" t="e">
        <f ca="1">INT(MOD(BA149,360)/90)*90</f>
        <v>#REF!</v>
      </c>
      <c r="BX149" s="14" t="e">
        <f ca="1">IF(BW149=0,$BW$13*EXP($BX$13*$BV149)+1-$BW$13,IF(BW149=180,$BW$11*EXP($BX$11*$BV149)+1-$BW$11,$BW$12*EXP($BX$12*$BV149)+1-$BW$12))</f>
        <v>#REF!</v>
      </c>
      <c r="BY149" s="14" t="e">
        <f ca="1">IF(BW149=270,$BW$13*EXP($BX$13*$BV149)+1-$BW$13,IF(BW149=90,$BW$11*EXP($BX$11*$BV149)+1-$BW$11,$BW$12*EXP($BX$12*$BV149)+1-$BW$12))</f>
        <v>#REF!</v>
      </c>
      <c r="BZ149" s="14" t="e">
        <f ca="1">BX149+1/2*(BY149-BX149)*(1-COS(2*($BA149-$BW149)*$BX$8))</f>
        <v>#REF!</v>
      </c>
      <c r="CA149" s="14" t="e">
        <f ca="1">MIN(1,IF(BW149=0,$BW$19*EXP($BX$19*$BV149)+1-$BW$19,IF(BW149=180,$BW$17*EXP($BX$17*$BV149)+1-$BW$17,$BW$18*EXP($BX$18*$BV149)+1-$BW$18)))</f>
        <v>#REF!</v>
      </c>
      <c r="CB149" s="14" t="e">
        <f ca="1">IF(BW149=270,$BW$19*EXP($BX$19*$BV149)+1-$BW$19,IF(BW149=90,$BW$17*EXP($BX$17*$BV149)+1-$BW$17,$BW$18*EXP($BX$18*$BV149)+1-$BW$18))</f>
        <v>#REF!</v>
      </c>
      <c r="CC149" s="14" t="e">
        <f ca="1">CA149+1/2*(CB149-CA149)*(1-COS(2*($BA149-$BW149)*$BX$8))</f>
        <v>#REF!</v>
      </c>
      <c r="CD149" s="14" t="e">
        <f ca="1">BZ149+1/2*(CC149-BZ149)*(1-COS(2*$AZ149*$BX$8))</f>
        <v>#REF!</v>
      </c>
      <c r="CI149" s="15" t="e">
        <f ca="1">D149</f>
        <v>#REF!</v>
      </c>
      <c r="CJ149" s="15" t="e">
        <f ca="1">C149</f>
        <v>#REF!</v>
      </c>
      <c r="CK149" s="14">
        <f>IF(AND(I149=0,J149=0),1,I149/J149)</f>
        <v>1</v>
      </c>
      <c r="CL149" s="14" t="e">
        <f ca="1">INT(MOD(CJ149,360)/90)*90</f>
        <v>#REF!</v>
      </c>
      <c r="CM149" s="14" t="e">
        <f ca="1">IF(CL149=0,$CL$13*EXP($CM$13*$CK149)+1-$CL$13,IF(CL149=180,$CL$11*EXP($CM$11*$CK149)+1-$CL$11,$CL$12*EXP($CM$12*$CK149)+1-$CL$12))</f>
        <v>#REF!</v>
      </c>
      <c r="CN149" s="14" t="e">
        <f ca="1">IF(CL149=270,$CL$13*EXP($CM$13*$CK149)+1-$CL$13,IF(CL149=90,$CL$11*EXP($CM$11*$CK149)+1-$CL$11,$CL$12*EXP($CM$12*$CK149)+1-$CL$12))</f>
        <v>#REF!</v>
      </c>
      <c r="CO149" s="14" t="e">
        <f ca="1">CM149+1/2*(CN149-CM149)*(1-COS(2*($CJ149-$CL149)*$CM$8))</f>
        <v>#REF!</v>
      </c>
      <c r="CP149" s="14" t="e">
        <f ca="1">IF(CL149=0,$CL$19*EXP($CM$19*$CK149)+1-$CL$19,IF(CL149=180,$CL$17*EXP($CM$17*$CK149)+1-$CL$17,$CL$18*EXP($CM$18*$CK149)+1-$CL$18))</f>
        <v>#REF!</v>
      </c>
      <c r="CQ149" s="14" t="e">
        <f ca="1">IF(CL149=270,$CL$19*EXP($CM$19*$CK149)+1-$CL$19,IF(CL149=90,$CL$17*EXP($CM$17*$CK149)+1-$CL$17,$CL$18*EXP($CM$18*$CK149)+1-$CL$18))</f>
        <v>#REF!</v>
      </c>
      <c r="CR149" s="14" t="e">
        <f ca="1">CP149+1/2*(CQ149-CP149)*(1-COS(2*($CJ149-$CL149)*$CM$8))</f>
        <v>#REF!</v>
      </c>
      <c r="CS149" s="14" t="e">
        <f ca="1">IF(OR(ISNUMBER(I149),ISNUMBER(J149)),MAX(CO149+1/2*(CR149-CO149)*(1-COS(2*$CI149*$CM$8)),IF(SIN(RADIANS(D149))&lt;&gt;0,1-$I149/$G149/ABS(SIN(RADIANS(D149))),0)),IF(ISNUMBER(A149),1,#N/A))</f>
        <v>#N/A</v>
      </c>
      <c r="CT149" s="14"/>
      <c r="CU149" s="14" t="e">
        <f ca="1">S149/(0.5*F149+T149)</f>
        <v>#REF!</v>
      </c>
      <c r="CV149" s="14" t="e">
        <f ca="1">INT(MOD(BA149,360)/90)*90</f>
        <v>#REF!</v>
      </c>
      <c r="CW149" s="14" t="e">
        <f ca="1">IF(CV149=0,$CV$13*EXP($CW$13*$CU149)+1-$CV$13,IF(CV149=180,$CV$11*EXP($CW$11*$CU149)+1-$CV$11,$CV$12*EXP($CW$12*$CU149)+1-$CV$12))</f>
        <v>#REF!</v>
      </c>
      <c r="CX149" s="14" t="e">
        <f ca="1">IF(CV149=270,$CV$13*EXP($CW$13*$CU149)+1-$CV$13,IF(CV149=90,$CV$11*EXP($CW$11*$CU149)+1-$CV$11,$CV$12*EXP($CW$12*$CU149)+1-$CV$12))</f>
        <v>#REF!</v>
      </c>
      <c r="CY149" s="14" t="e">
        <f ca="1">CW149+1/2*(CX149-CW149)*(1-COS(2*($CJ149-$CV149)*$CW$8))</f>
        <v>#REF!</v>
      </c>
      <c r="CZ149" s="14" t="e">
        <f ca="1">IF(CV149=0,$CV$19*EXP($CW$19*$CU149)+1-$CV$19,IF(CV149=180,$CV$17*EXP($CW$17*$CU149)+1-$CV$17,$CV$18*EXP($CW$18*$CU149)+1-$CV$18))</f>
        <v>#REF!</v>
      </c>
      <c r="DA149" s="14" t="e">
        <f ca="1">IF(CV149=270,$CV$19*EXP($CW$19*$CU149)+1-$CV$19,IF(CV149=90,$CV$17*EXP($CW$17*$CU149)+1-$CV$17,$CV$18*EXP($CW$18*$CU149)+1-$CV$18))</f>
        <v>#REF!</v>
      </c>
      <c r="DB149" s="14" t="e">
        <f ca="1">CZ149+1/2*(DA149-CZ149)*(1-COS(2*($CJ149-$CV149)*$CW$8))</f>
        <v>#REF!</v>
      </c>
      <c r="DC149" s="14" t="e">
        <f ca="1">IF(OR(ISNUMBER(S149),ISNUMBER(T149)),CY149+1/2*(DB149-CY149)*(1-COS(2*CI149*$CW$8)),IF(ISNUMBER(A149),1,#N/A))</f>
        <v>#N/A</v>
      </c>
      <c r="DD149" s="14"/>
      <c r="DE149" s="14" t="e">
        <f ca="1">X149/(0.5*G149+Y149)</f>
        <v>#REF!</v>
      </c>
      <c r="DF149" s="14" t="e">
        <f ca="1">INT(MOD(CJ149,360)/90)*90</f>
        <v>#REF!</v>
      </c>
      <c r="DG149" s="14" t="e">
        <f ca="1">IF(DF149=0,$DF$13*EXP($DG$13*$DE149)+1-$DF$13,IF(DF149=180,$DF$11*EXP($DG$11*$DE149)+1-$DF$11,$DF$12*EXP($DG$12*$DE149)+1-$DF$12))</f>
        <v>#REF!</v>
      </c>
      <c r="DH149" s="14" t="e">
        <f ca="1">IF(DF149=270,$DF$13*EXP($DG$13*$DE149)+1-$DF$13,IF(DF149=90,$DF$11*EXP($DG$11*$DE149)+1-$DF$11,$DF$12*EXP($DG$12*$DE149)+1-$DF$12))</f>
        <v>#REF!</v>
      </c>
      <c r="DI149" s="14" t="e">
        <f ca="1">DG149+1/2*(DH149-DG149)*(1-COS(2*($CJ149-$DF149)*$DG$8))</f>
        <v>#REF!</v>
      </c>
      <c r="DJ149" s="14" t="e">
        <f ca="1">MIN(1,IF(DF149=0,$DF$19+(1-$DF$19)/(1+$DE149^2)^$DG$19,IF(DF149=180,$DF$17+(1-$DF$17)/(1+$DE149^2)^$DG$17,$DF$18+(1-$DF$18)/(1+$DE149^2)^$DG$18)))</f>
        <v>#REF!</v>
      </c>
      <c r="DK149" s="14" t="e">
        <f ca="1">IF(DF149=270,$DF$19+(1-$DF$19)/(1+$DE149^2)^$DG$19,IF(DF149=90,$DF$17+(1-$DF$17)/(1+$DE149^2)^$DG$17,$DF$18+(1-$DF$18)/(1+$DE149^2)^$DG$18))</f>
        <v>#REF!</v>
      </c>
      <c r="DL149" s="14" t="e">
        <f ca="1">DJ149+1/2*(DK149-DJ149)*(1-COS(2*($CJ149-$DF149)*$DG$8))</f>
        <v>#REF!</v>
      </c>
      <c r="DM149" s="14" t="e">
        <f ca="1">IF(OR(ISNUMBER(X149),ISNUMBER(Y149)),DI149+1/2*(DL149-DI149)*(1-COS(2*$CI149*$DG$8)),IF(ISNUMBER(A149),1,#N/A))</f>
        <v>#N/A</v>
      </c>
    </row>
    <row r="150" spans="1:117" s="1" customFormat="1">
      <c r="A150" s="33" t="e">
        <f ca="1">INDIRECT("Shading!"&amp;$DZ$24&amp;$EA$24+ROW(A150)-23)</f>
        <v>#REF!</v>
      </c>
      <c r="B150" s="34" t="e">
        <f ca="1">INDIRECT("Shading!"&amp;$DZ$25&amp;$EA$25+ROW(B150)-23)</f>
        <v>#REF!</v>
      </c>
      <c r="C150" s="33" t="e">
        <f ca="1">INDIRECT("Shading!"&amp;$DZ$26&amp;$EA$26+ROW(C150)-23)</f>
        <v>#REF!</v>
      </c>
      <c r="D150" s="33" t="e">
        <f ca="1">INDIRECT("Shading!"&amp;$DZ$27&amp;$EA$27+ROW(D150)-23)</f>
        <v>#REF!</v>
      </c>
      <c r="E150" s="32" t="e">
        <f ca="1">INDIRECT("Shading!"&amp;$DZ$28&amp;$EA$28+ROW(E150)-23)</f>
        <v>#REF!</v>
      </c>
      <c r="F150" s="31" t="e">
        <f ca="1">INDIRECT("Shading!"&amp;$DZ$29&amp;$EA$29+ROW(F150)-23)</f>
        <v>#REF!</v>
      </c>
      <c r="G150" s="31" t="e">
        <f ca="1">INDIRECT("Shading!"&amp;$DZ$30&amp;$EA$30+ROW(G150)-23)</f>
        <v>#REF!</v>
      </c>
      <c r="H150" s="30" t="e">
        <f ca="1">INDIRECT("Shading!"&amp;$DZ$31&amp;$EA$31+ROW(H150)-23)</f>
        <v>#REF!</v>
      </c>
      <c r="I150" s="23"/>
      <c r="J150" s="23"/>
      <c r="K150" s="24"/>
      <c r="L150" s="19"/>
      <c r="M150" s="19"/>
      <c r="N150" s="25">
        <f ca="1">IF(AND(ISNUMBER(I150),ISNUMBER(J150),ISNUMBER(K150),ISNUMBER(L150),ISNUMBER(INDIRECT("Shading!"&amp;$DZ$33&amp;$EA$33+ROW(N150)-23))),INDIRECT("Shading!"&amp;$DZ$33&amp;$EA$33+ROW(N150)-23),1)</f>
        <v>1</v>
      </c>
      <c r="O150" s="25">
        <f ca="1">IF(AND(ISNUMBER(I150),ISNUMBER(J150),ISNUMBER(K150),ISNUMBER(L150),ISNUMBER(INDIRECT("Shading!"&amp;$DZ$34&amp;$EA$34+ROW(N150)-23))),INDIRECT("Shading!"&amp;$DZ$34&amp;$EA$34+ROW(O150)-23),1)</f>
        <v>1</v>
      </c>
      <c r="P150" s="18">
        <f ca="1">IF(AND(ISNUMBER(I150),ISNUMBER(J150),ISNUMBER(K150),ISNUMBER(L150),ISNUMBER(N150)),1-(N150-BJ150)*(K150/IF(OR(E150="East",E150="West"),45,90)*(1-L150)/N150),1)</f>
        <v>1</v>
      </c>
      <c r="Q150" s="17">
        <f ca="1">IF(AND(ISNUMBER(I150),ISNUMBER(J150),ISNUMBER(K150),ISNUMBER(M150),ISNUMBER(O150)),1-(O150-CS150)*(K150/IF(OR(E150="East",E150="West"),45,90)*(1-M150)/O150),1)</f>
        <v>1</v>
      </c>
      <c r="R150" s="32" t="str">
        <f ca="1">IF(OR(P150&gt;1,Q150&gt;1),"Horizon shading ","")</f>
        <v/>
      </c>
      <c r="S150" s="29"/>
      <c r="T150" s="28"/>
      <c r="U150" s="39">
        <f>IF(AND(ISNUMBER(S150),ISNUMBER(T150)),1-0.5*(1-BT150),1)</f>
        <v>1</v>
      </c>
      <c r="V150" s="38">
        <f>IF(AND(ISNUMBER(S150),ISNUMBER(T150)),1-0.5*(1-DC150),1)</f>
        <v>1</v>
      </c>
      <c r="W150" s="215" t="str">
        <f>IF(OR(U150&gt;1,V150&gt;1),"Reveal shading ","")</f>
        <v/>
      </c>
      <c r="X150" s="23"/>
      <c r="Y150" s="23"/>
      <c r="Z150" s="19"/>
      <c r="AA150" s="19"/>
      <c r="AB150" s="25">
        <f ca="1">IF(AND(ISNUMBER(X150),ISNUMBER(Y150),ISNUMBER(Z150),ISNUMBER(INDIRECT("Shading!"&amp;$DZ$35&amp;$EA$35+ROW(N150)-23))),INDIRECT("Shading!"&amp;$DZ$35&amp;$EA$35+ROW(N150)-23),1)</f>
        <v>1</v>
      </c>
      <c r="AC150" s="25">
        <f ca="1">IF(AND(ISNUMBER(X150),ISNUMBER(Y150),ISNUMBER(AA150),ISNUMBER(INDIRECT("Shading!"&amp;$DZ$36&amp;$EA$36+ROW(N150)-23))),INDIRECT("Shading!"&amp;$DZ$36&amp;$EA$36+ROW(O150)-23),1)</f>
        <v>1</v>
      </c>
      <c r="AD150" s="18">
        <f ca="1">IF(AND(ISNUMBER(X150),ISNUMBER(Y150),ISNUMBER(Z150),ISNUMBER(AB150)),1-(AB150-CD150)/AB150*(1-Z150),1)</f>
        <v>1</v>
      </c>
      <c r="AE150" s="17">
        <f ca="1">IF(AND(ISNUMBER(X150),ISNUMBER(Y150),ISNUMBER(AA150),ISNUMBER(AC150)),1-(AC150-DM150)/AC150*(1-AA150),1)</f>
        <v>1</v>
      </c>
      <c r="AF150" s="215" t="str">
        <f ca="1">IF(OR(AD150&gt;1,AE150&gt;1),"Overhang shading ","")</f>
        <v/>
      </c>
      <c r="AG150" s="24"/>
      <c r="AH150" s="24"/>
      <c r="AI150" s="23"/>
      <c r="AJ150" s="37">
        <f>IF(AND(ISNUMBER($AI$19),ISNUMBER(AG150)),$F150*$AI$19/1000*$AG150,0)</f>
        <v>0</v>
      </c>
      <c r="AK150" s="36">
        <f>IF(AND(ISNUMBER($AI$19),ISNUMBER(AH150)),IF(ISNUMBER($AI150),$AI150,$G150)*$AI$19/1000*$AH150,0)</f>
        <v>0</v>
      </c>
      <c r="AL150" s="35">
        <f>IF(OR(AJ150&gt;0,AK150&gt;0),1-(AJ150+AK150)/H150*$AI$18,1)</f>
        <v>1</v>
      </c>
      <c r="AM150" s="215" t="str">
        <f>IF(AL150&gt;1,"Glazing bars/juliet balcony shading ","")</f>
        <v/>
      </c>
      <c r="AN150" s="19"/>
      <c r="AO150" s="19"/>
      <c r="AP150" s="18" t="str">
        <f ca="1">IF(OR(P150*U150*AD150*AL150*IF(ISNUMBER(AN150),AN150,1)&gt;=1,P150*U150*AD150*AL150*IF(ISNUMBER(AN150),AN150,1)=0),"",P150*U150*AD150*AL150*IF(ISNUMBER(AN150),AN150,1))</f>
        <v/>
      </c>
      <c r="AQ150" s="17" t="str">
        <f ca="1">IF(OR(Q150*V150*AE150*AL150*IF(ISNUMBER(AO150),AO150,1)&gt;=1,Q150*V150*AE150*AL150*IF(ISNUMBER(AO150),AO150,1)=0),"",Q150*V150*AE150*AL150*IF(ISNUMBER(AO150),AO150,1))</f>
        <v/>
      </c>
      <c r="AR150" s="16" t="str">
        <f ca="1">'Additional Shading 424'!$AP150</f>
        <v/>
      </c>
      <c r="AS150" s="16" t="str">
        <f ca="1">'Additional Shading 424'!$AQ150</f>
        <v/>
      </c>
      <c r="AZ150" s="15" t="e">
        <f ca="1">D150</f>
        <v>#REF!</v>
      </c>
      <c r="BA150" s="15" t="e">
        <f ca="1">C150</f>
        <v>#REF!</v>
      </c>
      <c r="BB150" s="14">
        <f>IF(AND(I150=0,J150=0),1,I150/J150)</f>
        <v>1</v>
      </c>
      <c r="BC150" s="14" t="e">
        <f ca="1">INT(MOD(BA150,360)/90)*90</f>
        <v>#REF!</v>
      </c>
      <c r="BD150" s="14" t="e">
        <f ca="1">IF(BC150=0,$BC$13+(1-$BC$13)/(1+$BB150^2)^$BD$13,IF(BC150=180,$BC$11+(1-$BC$11)/(1+$BB150^2)^$BD$11,$BC$12+(1-$BC$12)/(1+$BB150^2)^$BD$12))</f>
        <v>#REF!</v>
      </c>
      <c r="BE150" s="14" t="e">
        <f ca="1">IF(BC150=270,$BC$13+(1-$BC$13)/(1+$BB150^2)^$BD$13,IF(BC150=90,$BC$11+(1-$BC$11)/(1+$BB150^2)^$BD$11,$BC$12+(1-$BC$12)/(1+$BB150^2)^$BD$12))</f>
        <v>#REF!</v>
      </c>
      <c r="BF150" s="14" t="e">
        <f ca="1">BD150+1/2*(BE150-BD150)*(1-COS(2*($BA150-$BC150)*$BD$8))</f>
        <v>#REF!</v>
      </c>
      <c r="BG150" s="14" t="e">
        <f ca="1">IF(BC150=0,$BC$19*EXP($BD$19*$BB150)+1-$BC$19,IF(BC150=180,$BC$17+(1-$BC$17)/(1+$BB150^2)^$BD$17,$BC$18*EXP($BD$18*$BB150)+1-$BC$18))</f>
        <v>#REF!</v>
      </c>
      <c r="BH150" s="14" t="e">
        <f ca="1">IF(BC150=270,$BC$19*EXP($BD$19*$BB150)+1-$BC$19,IF(BC150=90,$BC$17+(1-$BC$17)/(1+$BB150^2)^$BD$17,$BC$18*EXP($BD$18*$BB150)+1-$BC$18))</f>
        <v>#REF!</v>
      </c>
      <c r="BI150" s="14" t="e">
        <f ca="1">BG150+1/2*(BH150-BG150)*(1-COS(2*($BA150-$BC150)*$BD$8))</f>
        <v>#REF!</v>
      </c>
      <c r="BJ150" s="14" t="e">
        <f ca="1">IF(OR(ISNUMBER(I150),ISNUMBER(J150)),MAX(BF150+1/2*(BI150-BF150)*(1-COS(2*$AZ150*$BD$8)),IF(SIN(RADIANS(D150))&lt;&gt;0,1-$I150/$G150/ABS(SIN(RADIANS(D150))),0)),IF(ISNUMBER(A150),1,#N/A))</f>
        <v>#N/A</v>
      </c>
      <c r="BK150" s="14"/>
      <c r="BL150" s="14" t="e">
        <f ca="1">S150/(0.5*F150+T150)</f>
        <v>#REF!</v>
      </c>
      <c r="BM150" s="14" t="e">
        <f ca="1">INT(MOD(BA150,360)/90)*90</f>
        <v>#REF!</v>
      </c>
      <c r="BN150" s="14" t="e">
        <f ca="1">IF(BM150=0,$BM$13*EXP($BN$13*$BL150)+1-$BM$13,IF(BM150=180,$BM$11*EXP($BN$11*$BL150)+1-$BM$11,$BM$12*EXP($BN$12*$BL150)+1-$BM$12))</f>
        <v>#REF!</v>
      </c>
      <c r="BO150" s="14" t="e">
        <f ca="1">IF(BM150=270,$BM$13*EXP($BN$13*$BL150)+1-$BM$13,IF(BM150=90,$BM$11*EXP($BN$11*$BL150)+1-$BM$11,$BM$12*EXP($BN$12*$BL150)+1-$BM$12))</f>
        <v>#REF!</v>
      </c>
      <c r="BP150" s="14" t="e">
        <f ca="1">BN150+1/2*(BO150-BN150)*(1-COS(2*($C150-$BM150)*$BN$8))</f>
        <v>#REF!</v>
      </c>
      <c r="BQ150" s="14" t="e">
        <f ca="1">IF(BM150=0,$BM$19*EXP($BN$19*$BL150)+1-$BM$19,IF(BM150=180,$BM$17*EXP($BN$17*$BL150)+1-$BM$17,$BM$18*EXP($BN$18*$BL150)+1-$BM$18))</f>
        <v>#REF!</v>
      </c>
      <c r="BR150" s="14" t="e">
        <f ca="1">IF(BM150=270,$BM$19*EXP($BN$19*$BL150)+1-$BM$19,IF(BM150=90,$BM$17*EXP($BN$17*$BL150)+1-$BM$17,$BM$18*EXP($BN$18*$BL150)+1-$BM$18))</f>
        <v>#REF!</v>
      </c>
      <c r="BS150" s="14" t="e">
        <f ca="1">BQ150+1/2*(BR150-BQ150)*(1-COS(2*($C150-$BM150)*$BN$8))</f>
        <v>#REF!</v>
      </c>
      <c r="BT150" s="14" t="e">
        <f ca="1">BP150+1/2*(BS150-BP150)*(1-COS(2*$AZ150*$BN$8))</f>
        <v>#REF!</v>
      </c>
      <c r="BU150" s="14"/>
      <c r="BV150" s="14" t="e">
        <f ca="1">X150/(0.5*G150+Y150)</f>
        <v>#REF!</v>
      </c>
      <c r="BW150" s="14" t="e">
        <f ca="1">INT(MOD(BA150,360)/90)*90</f>
        <v>#REF!</v>
      </c>
      <c r="BX150" s="14" t="e">
        <f ca="1">IF(BW150=0,$BW$13*EXP($BX$13*$BV150)+1-$BW$13,IF(BW150=180,$BW$11*EXP($BX$11*$BV150)+1-$BW$11,$BW$12*EXP($BX$12*$BV150)+1-$BW$12))</f>
        <v>#REF!</v>
      </c>
      <c r="BY150" s="14" t="e">
        <f ca="1">IF(BW150=270,$BW$13*EXP($BX$13*$BV150)+1-$BW$13,IF(BW150=90,$BW$11*EXP($BX$11*$BV150)+1-$BW$11,$BW$12*EXP($BX$12*$BV150)+1-$BW$12))</f>
        <v>#REF!</v>
      </c>
      <c r="BZ150" s="14" t="e">
        <f ca="1">BX150+1/2*(BY150-BX150)*(1-COS(2*($BA150-$BW150)*$BX$8))</f>
        <v>#REF!</v>
      </c>
      <c r="CA150" s="14" t="e">
        <f ca="1">MIN(1,IF(BW150=0,$BW$19*EXP($BX$19*$BV150)+1-$BW$19,IF(BW150=180,$BW$17*EXP($BX$17*$BV150)+1-$BW$17,$BW$18*EXP($BX$18*$BV150)+1-$BW$18)))</f>
        <v>#REF!</v>
      </c>
      <c r="CB150" s="14" t="e">
        <f ca="1">IF(BW150=270,$BW$19*EXP($BX$19*$BV150)+1-$BW$19,IF(BW150=90,$BW$17*EXP($BX$17*$BV150)+1-$BW$17,$BW$18*EXP($BX$18*$BV150)+1-$BW$18))</f>
        <v>#REF!</v>
      </c>
      <c r="CC150" s="14" t="e">
        <f ca="1">CA150+1/2*(CB150-CA150)*(1-COS(2*($BA150-$BW150)*$BX$8))</f>
        <v>#REF!</v>
      </c>
      <c r="CD150" s="14" t="e">
        <f ca="1">BZ150+1/2*(CC150-BZ150)*(1-COS(2*$AZ150*$BX$8))</f>
        <v>#REF!</v>
      </c>
      <c r="CI150" s="15" t="e">
        <f ca="1">D150</f>
        <v>#REF!</v>
      </c>
      <c r="CJ150" s="15" t="e">
        <f ca="1">C150</f>
        <v>#REF!</v>
      </c>
      <c r="CK150" s="14">
        <f>IF(AND(I150=0,J150=0),1,I150/J150)</f>
        <v>1</v>
      </c>
      <c r="CL150" s="14" t="e">
        <f ca="1">INT(MOD(CJ150,360)/90)*90</f>
        <v>#REF!</v>
      </c>
      <c r="CM150" s="14" t="e">
        <f ca="1">IF(CL150=0,$CL$13*EXP($CM$13*$CK150)+1-$CL$13,IF(CL150=180,$CL$11*EXP($CM$11*$CK150)+1-$CL$11,$CL$12*EXP($CM$12*$CK150)+1-$CL$12))</f>
        <v>#REF!</v>
      </c>
      <c r="CN150" s="14" t="e">
        <f ca="1">IF(CL150=270,$CL$13*EXP($CM$13*$CK150)+1-$CL$13,IF(CL150=90,$CL$11*EXP($CM$11*$CK150)+1-$CL$11,$CL$12*EXP($CM$12*$CK150)+1-$CL$12))</f>
        <v>#REF!</v>
      </c>
      <c r="CO150" s="14" t="e">
        <f ca="1">CM150+1/2*(CN150-CM150)*(1-COS(2*($CJ150-$CL150)*$CM$8))</f>
        <v>#REF!</v>
      </c>
      <c r="CP150" s="14" t="e">
        <f ca="1">IF(CL150=0,$CL$19*EXP($CM$19*$CK150)+1-$CL$19,IF(CL150=180,$CL$17*EXP($CM$17*$CK150)+1-$CL$17,$CL$18*EXP($CM$18*$CK150)+1-$CL$18))</f>
        <v>#REF!</v>
      </c>
      <c r="CQ150" s="14" t="e">
        <f ca="1">IF(CL150=270,$CL$19*EXP($CM$19*$CK150)+1-$CL$19,IF(CL150=90,$CL$17*EXP($CM$17*$CK150)+1-$CL$17,$CL$18*EXP($CM$18*$CK150)+1-$CL$18))</f>
        <v>#REF!</v>
      </c>
      <c r="CR150" s="14" t="e">
        <f ca="1">CP150+1/2*(CQ150-CP150)*(1-COS(2*($CJ150-$CL150)*$CM$8))</f>
        <v>#REF!</v>
      </c>
      <c r="CS150" s="14" t="e">
        <f ca="1">IF(OR(ISNUMBER(I150),ISNUMBER(J150)),MAX(CO150+1/2*(CR150-CO150)*(1-COS(2*$CI150*$CM$8)),IF(SIN(RADIANS(D150))&lt;&gt;0,1-$I150/$G150/ABS(SIN(RADIANS(D150))),0)),IF(ISNUMBER(A150),1,#N/A))</f>
        <v>#N/A</v>
      </c>
      <c r="CT150" s="14"/>
      <c r="CU150" s="14" t="e">
        <f ca="1">S150/(0.5*F150+T150)</f>
        <v>#REF!</v>
      </c>
      <c r="CV150" s="14" t="e">
        <f ca="1">INT(MOD(BA150,360)/90)*90</f>
        <v>#REF!</v>
      </c>
      <c r="CW150" s="14" t="e">
        <f ca="1">IF(CV150=0,$CV$13*EXP($CW$13*$CU150)+1-$CV$13,IF(CV150=180,$CV$11*EXP($CW$11*$CU150)+1-$CV$11,$CV$12*EXP($CW$12*$CU150)+1-$CV$12))</f>
        <v>#REF!</v>
      </c>
      <c r="CX150" s="14" t="e">
        <f ca="1">IF(CV150=270,$CV$13*EXP($CW$13*$CU150)+1-$CV$13,IF(CV150=90,$CV$11*EXP($CW$11*$CU150)+1-$CV$11,$CV$12*EXP($CW$12*$CU150)+1-$CV$12))</f>
        <v>#REF!</v>
      </c>
      <c r="CY150" s="14" t="e">
        <f ca="1">CW150+1/2*(CX150-CW150)*(1-COS(2*($CJ150-$CV150)*$CW$8))</f>
        <v>#REF!</v>
      </c>
      <c r="CZ150" s="14" t="e">
        <f ca="1">IF(CV150=0,$CV$19*EXP($CW$19*$CU150)+1-$CV$19,IF(CV150=180,$CV$17*EXP($CW$17*$CU150)+1-$CV$17,$CV$18*EXP($CW$18*$CU150)+1-$CV$18))</f>
        <v>#REF!</v>
      </c>
      <c r="DA150" s="14" t="e">
        <f ca="1">IF(CV150=270,$CV$19*EXP($CW$19*$CU150)+1-$CV$19,IF(CV150=90,$CV$17*EXP($CW$17*$CU150)+1-$CV$17,$CV$18*EXP($CW$18*$CU150)+1-$CV$18))</f>
        <v>#REF!</v>
      </c>
      <c r="DB150" s="14" t="e">
        <f ca="1">CZ150+1/2*(DA150-CZ150)*(1-COS(2*($CJ150-$CV150)*$CW$8))</f>
        <v>#REF!</v>
      </c>
      <c r="DC150" s="14" t="e">
        <f ca="1">IF(OR(ISNUMBER(S150),ISNUMBER(T150)),CY150+1/2*(DB150-CY150)*(1-COS(2*CI150*$CW$8)),IF(ISNUMBER(A150),1,#N/A))</f>
        <v>#N/A</v>
      </c>
      <c r="DD150" s="14"/>
      <c r="DE150" s="14" t="e">
        <f ca="1">X150/(0.5*G150+Y150)</f>
        <v>#REF!</v>
      </c>
      <c r="DF150" s="14" t="e">
        <f ca="1">INT(MOD(CJ150,360)/90)*90</f>
        <v>#REF!</v>
      </c>
      <c r="DG150" s="14" t="e">
        <f ca="1">IF(DF150=0,$DF$13*EXP($DG$13*$DE150)+1-$DF$13,IF(DF150=180,$DF$11*EXP($DG$11*$DE150)+1-$DF$11,$DF$12*EXP($DG$12*$DE150)+1-$DF$12))</f>
        <v>#REF!</v>
      </c>
      <c r="DH150" s="14" t="e">
        <f ca="1">IF(DF150=270,$DF$13*EXP($DG$13*$DE150)+1-$DF$13,IF(DF150=90,$DF$11*EXP($DG$11*$DE150)+1-$DF$11,$DF$12*EXP($DG$12*$DE150)+1-$DF$12))</f>
        <v>#REF!</v>
      </c>
      <c r="DI150" s="14" t="e">
        <f ca="1">DG150+1/2*(DH150-DG150)*(1-COS(2*($CJ150-$DF150)*$DG$8))</f>
        <v>#REF!</v>
      </c>
      <c r="DJ150" s="14" t="e">
        <f ca="1">MIN(1,IF(DF150=0,$DF$19+(1-$DF$19)/(1+$DE150^2)^$DG$19,IF(DF150=180,$DF$17+(1-$DF$17)/(1+$DE150^2)^$DG$17,$DF$18+(1-$DF$18)/(1+$DE150^2)^$DG$18)))</f>
        <v>#REF!</v>
      </c>
      <c r="DK150" s="14" t="e">
        <f ca="1">IF(DF150=270,$DF$19+(1-$DF$19)/(1+$DE150^2)^$DG$19,IF(DF150=90,$DF$17+(1-$DF$17)/(1+$DE150^2)^$DG$17,$DF$18+(1-$DF$18)/(1+$DE150^2)^$DG$18))</f>
        <v>#REF!</v>
      </c>
      <c r="DL150" s="14" t="e">
        <f ca="1">DJ150+1/2*(DK150-DJ150)*(1-COS(2*($CJ150-$DF150)*$DG$8))</f>
        <v>#REF!</v>
      </c>
      <c r="DM150" s="14" t="e">
        <f ca="1">IF(OR(ISNUMBER(X150),ISNUMBER(Y150)),DI150+1/2*(DL150-DI150)*(1-COS(2*$CI150*$DG$8)),IF(ISNUMBER(A150),1,#N/A))</f>
        <v>#N/A</v>
      </c>
    </row>
    <row r="151" spans="1:117" s="1" customFormat="1">
      <c r="A151" s="33" t="e">
        <f ca="1">INDIRECT("Shading!"&amp;$DZ$24&amp;$EA$24+ROW(A151)-23)</f>
        <v>#REF!</v>
      </c>
      <c r="B151" s="34" t="e">
        <f ca="1">INDIRECT("Shading!"&amp;$DZ$25&amp;$EA$25+ROW(B151)-23)</f>
        <v>#REF!</v>
      </c>
      <c r="C151" s="33" t="e">
        <f ca="1">INDIRECT("Shading!"&amp;$DZ$26&amp;$EA$26+ROW(C151)-23)</f>
        <v>#REF!</v>
      </c>
      <c r="D151" s="33" t="e">
        <f ca="1">INDIRECT("Shading!"&amp;$DZ$27&amp;$EA$27+ROW(D151)-23)</f>
        <v>#REF!</v>
      </c>
      <c r="E151" s="32" t="e">
        <f ca="1">INDIRECT("Shading!"&amp;$DZ$28&amp;$EA$28+ROW(E151)-23)</f>
        <v>#REF!</v>
      </c>
      <c r="F151" s="31" t="e">
        <f ca="1">INDIRECT("Shading!"&amp;$DZ$29&amp;$EA$29+ROW(F151)-23)</f>
        <v>#REF!</v>
      </c>
      <c r="G151" s="31" t="e">
        <f ca="1">INDIRECT("Shading!"&amp;$DZ$30&amp;$EA$30+ROW(G151)-23)</f>
        <v>#REF!</v>
      </c>
      <c r="H151" s="30" t="e">
        <f ca="1">INDIRECT("Shading!"&amp;$DZ$31&amp;$EA$31+ROW(H151)-23)</f>
        <v>#REF!</v>
      </c>
      <c r="I151" s="23"/>
      <c r="J151" s="23"/>
      <c r="K151" s="24"/>
      <c r="L151" s="19"/>
      <c r="M151" s="19"/>
      <c r="N151" s="25">
        <f ca="1">IF(AND(ISNUMBER(I151),ISNUMBER(J151),ISNUMBER(K151),ISNUMBER(L151),ISNUMBER(INDIRECT("Shading!"&amp;$DZ$33&amp;$EA$33+ROW(N151)-23))),INDIRECT("Shading!"&amp;$DZ$33&amp;$EA$33+ROW(N151)-23),1)</f>
        <v>1</v>
      </c>
      <c r="O151" s="25">
        <f ca="1">IF(AND(ISNUMBER(I151),ISNUMBER(J151),ISNUMBER(K151),ISNUMBER(L151),ISNUMBER(INDIRECT("Shading!"&amp;$DZ$34&amp;$EA$34+ROW(N151)-23))),INDIRECT("Shading!"&amp;$DZ$34&amp;$EA$34+ROW(O151)-23),1)</f>
        <v>1</v>
      </c>
      <c r="P151" s="18">
        <f ca="1">IF(AND(ISNUMBER(I151),ISNUMBER(J151),ISNUMBER(K151),ISNUMBER(L151),ISNUMBER(N151)),1-(N151-BJ151)*(K151/IF(OR(E151="East",E151="West"),45,90)*(1-L151)/N151),1)</f>
        <v>1</v>
      </c>
      <c r="Q151" s="17">
        <f ca="1">IF(AND(ISNUMBER(I151),ISNUMBER(J151),ISNUMBER(K151),ISNUMBER(M151),ISNUMBER(O151)),1-(O151-CS151)*(K151/IF(OR(E151="East",E151="West"),45,90)*(1-M151)/O151),1)</f>
        <v>1</v>
      </c>
      <c r="R151" s="32" t="str">
        <f ca="1">IF(OR(P151&gt;1,Q151&gt;1),"Horizon shading ","")</f>
        <v/>
      </c>
      <c r="S151" s="29"/>
      <c r="T151" s="28"/>
      <c r="U151" s="39">
        <f>IF(AND(ISNUMBER(S151),ISNUMBER(T151)),1-0.5*(1-BT151),1)</f>
        <v>1</v>
      </c>
      <c r="V151" s="38">
        <f>IF(AND(ISNUMBER(S151),ISNUMBER(T151)),1-0.5*(1-DC151),1)</f>
        <v>1</v>
      </c>
      <c r="W151" s="215" t="str">
        <f>IF(OR(U151&gt;1,V151&gt;1),"Reveal shading ","")</f>
        <v/>
      </c>
      <c r="X151" s="23"/>
      <c r="Y151" s="23"/>
      <c r="Z151" s="19"/>
      <c r="AA151" s="19"/>
      <c r="AB151" s="25">
        <f ca="1">IF(AND(ISNUMBER(X151),ISNUMBER(Y151),ISNUMBER(Z151),ISNUMBER(INDIRECT("Shading!"&amp;$DZ$35&amp;$EA$35+ROW(N151)-23))),INDIRECT("Shading!"&amp;$DZ$35&amp;$EA$35+ROW(N151)-23),1)</f>
        <v>1</v>
      </c>
      <c r="AC151" s="25">
        <f ca="1">IF(AND(ISNUMBER(X151),ISNUMBER(Y151),ISNUMBER(AA151),ISNUMBER(INDIRECT("Shading!"&amp;$DZ$36&amp;$EA$36+ROW(N151)-23))),INDIRECT("Shading!"&amp;$DZ$36&amp;$EA$36+ROW(O151)-23),1)</f>
        <v>1</v>
      </c>
      <c r="AD151" s="18">
        <f ca="1">IF(AND(ISNUMBER(X151),ISNUMBER(Y151),ISNUMBER(Z151),ISNUMBER(AB151)),1-(AB151-CD151)/AB151*(1-Z151),1)</f>
        <v>1</v>
      </c>
      <c r="AE151" s="17">
        <f ca="1">IF(AND(ISNUMBER(X151),ISNUMBER(Y151),ISNUMBER(AA151),ISNUMBER(AC151)),1-(AC151-DM151)/AC151*(1-AA151),1)</f>
        <v>1</v>
      </c>
      <c r="AF151" s="215" t="str">
        <f ca="1">IF(OR(AD151&gt;1,AE151&gt;1),"Overhang shading ","")</f>
        <v/>
      </c>
      <c r="AG151" s="24"/>
      <c r="AH151" s="24"/>
      <c r="AI151" s="23"/>
      <c r="AJ151" s="37">
        <f>IF(AND(ISNUMBER($AI$19),ISNUMBER(AG151)),$F151*$AI$19/1000*$AG151,0)</f>
        <v>0</v>
      </c>
      <c r="AK151" s="36">
        <f>IF(AND(ISNUMBER($AI$19),ISNUMBER(AH151)),IF(ISNUMBER($AI151),$AI151,$G151)*$AI$19/1000*$AH151,0)</f>
        <v>0</v>
      </c>
      <c r="AL151" s="35">
        <f>IF(OR(AJ151&gt;0,AK151&gt;0),1-(AJ151+AK151)/H151*$AI$18,1)</f>
        <v>1</v>
      </c>
      <c r="AM151" s="215" t="str">
        <f>IF(AL151&gt;1,"Glazing bars/juliet balcony shading ","")</f>
        <v/>
      </c>
      <c r="AN151" s="19"/>
      <c r="AO151" s="19"/>
      <c r="AP151" s="18" t="str">
        <f ca="1">IF(OR(P151*U151*AD151*AL151*IF(ISNUMBER(AN151),AN151,1)&gt;=1,P151*U151*AD151*AL151*IF(ISNUMBER(AN151),AN151,1)=0),"",P151*U151*AD151*AL151*IF(ISNUMBER(AN151),AN151,1))</f>
        <v/>
      </c>
      <c r="AQ151" s="17" t="str">
        <f ca="1">IF(OR(Q151*V151*AE151*AL151*IF(ISNUMBER(AO151),AO151,1)&gt;=1,Q151*V151*AE151*AL151*IF(ISNUMBER(AO151),AO151,1)=0),"",Q151*V151*AE151*AL151*IF(ISNUMBER(AO151),AO151,1))</f>
        <v/>
      </c>
      <c r="AR151" s="16" t="str">
        <f ca="1">'Additional Shading 424'!$AP151</f>
        <v/>
      </c>
      <c r="AS151" s="16" t="str">
        <f ca="1">'Additional Shading 424'!$AQ151</f>
        <v/>
      </c>
      <c r="AZ151" s="15" t="e">
        <f ca="1">D151</f>
        <v>#REF!</v>
      </c>
      <c r="BA151" s="15" t="e">
        <f ca="1">C151</f>
        <v>#REF!</v>
      </c>
      <c r="BB151" s="14">
        <f>IF(AND(I151=0,J151=0),1,I151/J151)</f>
        <v>1</v>
      </c>
      <c r="BC151" s="14" t="e">
        <f ca="1">INT(MOD(BA151,360)/90)*90</f>
        <v>#REF!</v>
      </c>
      <c r="BD151" s="14" t="e">
        <f ca="1">IF(BC151=0,$BC$13+(1-$BC$13)/(1+$BB151^2)^$BD$13,IF(BC151=180,$BC$11+(1-$BC$11)/(1+$BB151^2)^$BD$11,$BC$12+(1-$BC$12)/(1+$BB151^2)^$BD$12))</f>
        <v>#REF!</v>
      </c>
      <c r="BE151" s="14" t="e">
        <f ca="1">IF(BC151=270,$BC$13+(1-$BC$13)/(1+$BB151^2)^$BD$13,IF(BC151=90,$BC$11+(1-$BC$11)/(1+$BB151^2)^$BD$11,$BC$12+(1-$BC$12)/(1+$BB151^2)^$BD$12))</f>
        <v>#REF!</v>
      </c>
      <c r="BF151" s="14" t="e">
        <f ca="1">BD151+1/2*(BE151-BD151)*(1-COS(2*($BA151-$BC151)*$BD$8))</f>
        <v>#REF!</v>
      </c>
      <c r="BG151" s="14" t="e">
        <f ca="1">IF(BC151=0,$BC$19*EXP($BD$19*$BB151)+1-$BC$19,IF(BC151=180,$BC$17+(1-$BC$17)/(1+$BB151^2)^$BD$17,$BC$18*EXP($BD$18*$BB151)+1-$BC$18))</f>
        <v>#REF!</v>
      </c>
      <c r="BH151" s="14" t="e">
        <f ca="1">IF(BC151=270,$BC$19*EXP($BD$19*$BB151)+1-$BC$19,IF(BC151=90,$BC$17+(1-$BC$17)/(1+$BB151^2)^$BD$17,$BC$18*EXP($BD$18*$BB151)+1-$BC$18))</f>
        <v>#REF!</v>
      </c>
      <c r="BI151" s="14" t="e">
        <f ca="1">BG151+1/2*(BH151-BG151)*(1-COS(2*($BA151-$BC151)*$BD$8))</f>
        <v>#REF!</v>
      </c>
      <c r="BJ151" s="14" t="e">
        <f ca="1">IF(OR(ISNUMBER(I151),ISNUMBER(J151)),MAX(BF151+1/2*(BI151-BF151)*(1-COS(2*$AZ151*$BD$8)),IF(SIN(RADIANS(D151))&lt;&gt;0,1-$I151/$G151/ABS(SIN(RADIANS(D151))),0)),IF(ISNUMBER(A151),1,#N/A))</f>
        <v>#N/A</v>
      </c>
      <c r="BK151" s="14"/>
      <c r="BL151" s="14" t="e">
        <f ca="1">S151/(0.5*F151+T151)</f>
        <v>#REF!</v>
      </c>
      <c r="BM151" s="14" t="e">
        <f ca="1">INT(MOD(BA151,360)/90)*90</f>
        <v>#REF!</v>
      </c>
      <c r="BN151" s="14" t="e">
        <f ca="1">IF(BM151=0,$BM$13*EXP($BN$13*$BL151)+1-$BM$13,IF(BM151=180,$BM$11*EXP($BN$11*$BL151)+1-$BM$11,$BM$12*EXP($BN$12*$BL151)+1-$BM$12))</f>
        <v>#REF!</v>
      </c>
      <c r="BO151" s="14" t="e">
        <f ca="1">IF(BM151=270,$BM$13*EXP($BN$13*$BL151)+1-$BM$13,IF(BM151=90,$BM$11*EXP($BN$11*$BL151)+1-$BM$11,$BM$12*EXP($BN$12*$BL151)+1-$BM$12))</f>
        <v>#REF!</v>
      </c>
      <c r="BP151" s="14" t="e">
        <f ca="1">BN151+1/2*(BO151-BN151)*(1-COS(2*($C151-$BM151)*$BN$8))</f>
        <v>#REF!</v>
      </c>
      <c r="BQ151" s="14" t="e">
        <f ca="1">IF(BM151=0,$BM$19*EXP($BN$19*$BL151)+1-$BM$19,IF(BM151=180,$BM$17*EXP($BN$17*$BL151)+1-$BM$17,$BM$18*EXP($BN$18*$BL151)+1-$BM$18))</f>
        <v>#REF!</v>
      </c>
      <c r="BR151" s="14" t="e">
        <f ca="1">IF(BM151=270,$BM$19*EXP($BN$19*$BL151)+1-$BM$19,IF(BM151=90,$BM$17*EXP($BN$17*$BL151)+1-$BM$17,$BM$18*EXP($BN$18*$BL151)+1-$BM$18))</f>
        <v>#REF!</v>
      </c>
      <c r="BS151" s="14" t="e">
        <f ca="1">BQ151+1/2*(BR151-BQ151)*(1-COS(2*($C151-$BM151)*$BN$8))</f>
        <v>#REF!</v>
      </c>
      <c r="BT151" s="14" t="e">
        <f ca="1">BP151+1/2*(BS151-BP151)*(1-COS(2*$AZ151*$BN$8))</f>
        <v>#REF!</v>
      </c>
      <c r="BU151" s="14"/>
      <c r="BV151" s="14" t="e">
        <f ca="1">X151/(0.5*G151+Y151)</f>
        <v>#REF!</v>
      </c>
      <c r="BW151" s="14" t="e">
        <f ca="1">INT(MOD(BA151,360)/90)*90</f>
        <v>#REF!</v>
      </c>
      <c r="BX151" s="14" t="e">
        <f ca="1">IF(BW151=0,$BW$13*EXP($BX$13*$BV151)+1-$BW$13,IF(BW151=180,$BW$11*EXP($BX$11*$BV151)+1-$BW$11,$BW$12*EXP($BX$12*$BV151)+1-$BW$12))</f>
        <v>#REF!</v>
      </c>
      <c r="BY151" s="14" t="e">
        <f ca="1">IF(BW151=270,$BW$13*EXP($BX$13*$BV151)+1-$BW$13,IF(BW151=90,$BW$11*EXP($BX$11*$BV151)+1-$BW$11,$BW$12*EXP($BX$12*$BV151)+1-$BW$12))</f>
        <v>#REF!</v>
      </c>
      <c r="BZ151" s="14" t="e">
        <f ca="1">BX151+1/2*(BY151-BX151)*(1-COS(2*($BA151-$BW151)*$BX$8))</f>
        <v>#REF!</v>
      </c>
      <c r="CA151" s="14" t="e">
        <f ca="1">MIN(1,IF(BW151=0,$BW$19*EXP($BX$19*$BV151)+1-$BW$19,IF(BW151=180,$BW$17*EXP($BX$17*$BV151)+1-$BW$17,$BW$18*EXP($BX$18*$BV151)+1-$BW$18)))</f>
        <v>#REF!</v>
      </c>
      <c r="CB151" s="14" t="e">
        <f ca="1">IF(BW151=270,$BW$19*EXP($BX$19*$BV151)+1-$BW$19,IF(BW151=90,$BW$17*EXP($BX$17*$BV151)+1-$BW$17,$BW$18*EXP($BX$18*$BV151)+1-$BW$18))</f>
        <v>#REF!</v>
      </c>
      <c r="CC151" s="14" t="e">
        <f ca="1">CA151+1/2*(CB151-CA151)*(1-COS(2*($BA151-$BW151)*$BX$8))</f>
        <v>#REF!</v>
      </c>
      <c r="CD151" s="14" t="e">
        <f ca="1">BZ151+1/2*(CC151-BZ151)*(1-COS(2*$AZ151*$BX$8))</f>
        <v>#REF!</v>
      </c>
      <c r="CI151" s="15" t="e">
        <f ca="1">D151</f>
        <v>#REF!</v>
      </c>
      <c r="CJ151" s="15" t="e">
        <f ca="1">C151</f>
        <v>#REF!</v>
      </c>
      <c r="CK151" s="14">
        <f>IF(AND(I151=0,J151=0),1,I151/J151)</f>
        <v>1</v>
      </c>
      <c r="CL151" s="14" t="e">
        <f ca="1">INT(MOD(CJ151,360)/90)*90</f>
        <v>#REF!</v>
      </c>
      <c r="CM151" s="14" t="e">
        <f ca="1">IF(CL151=0,$CL$13*EXP($CM$13*$CK151)+1-$CL$13,IF(CL151=180,$CL$11*EXP($CM$11*$CK151)+1-$CL$11,$CL$12*EXP($CM$12*$CK151)+1-$CL$12))</f>
        <v>#REF!</v>
      </c>
      <c r="CN151" s="14" t="e">
        <f ca="1">IF(CL151=270,$CL$13*EXP($CM$13*$CK151)+1-$CL$13,IF(CL151=90,$CL$11*EXP($CM$11*$CK151)+1-$CL$11,$CL$12*EXP($CM$12*$CK151)+1-$CL$12))</f>
        <v>#REF!</v>
      </c>
      <c r="CO151" s="14" t="e">
        <f ca="1">CM151+1/2*(CN151-CM151)*(1-COS(2*($CJ151-$CL151)*$CM$8))</f>
        <v>#REF!</v>
      </c>
      <c r="CP151" s="14" t="e">
        <f ca="1">IF(CL151=0,$CL$19*EXP($CM$19*$CK151)+1-$CL$19,IF(CL151=180,$CL$17*EXP($CM$17*$CK151)+1-$CL$17,$CL$18*EXP($CM$18*$CK151)+1-$CL$18))</f>
        <v>#REF!</v>
      </c>
      <c r="CQ151" s="14" t="e">
        <f ca="1">IF(CL151=270,$CL$19*EXP($CM$19*$CK151)+1-$CL$19,IF(CL151=90,$CL$17*EXP($CM$17*$CK151)+1-$CL$17,$CL$18*EXP($CM$18*$CK151)+1-$CL$18))</f>
        <v>#REF!</v>
      </c>
      <c r="CR151" s="14" t="e">
        <f ca="1">CP151+1/2*(CQ151-CP151)*(1-COS(2*($CJ151-$CL151)*$CM$8))</f>
        <v>#REF!</v>
      </c>
      <c r="CS151" s="14" t="e">
        <f ca="1">IF(OR(ISNUMBER(I151),ISNUMBER(J151)),MAX(CO151+1/2*(CR151-CO151)*(1-COS(2*$CI151*$CM$8)),IF(SIN(RADIANS(D151))&lt;&gt;0,1-$I151/$G151/ABS(SIN(RADIANS(D151))),0)),IF(ISNUMBER(A151),1,#N/A))</f>
        <v>#N/A</v>
      </c>
      <c r="CT151" s="14"/>
      <c r="CU151" s="14" t="e">
        <f ca="1">S151/(0.5*F151+T151)</f>
        <v>#REF!</v>
      </c>
      <c r="CV151" s="14" t="e">
        <f ca="1">INT(MOD(BA151,360)/90)*90</f>
        <v>#REF!</v>
      </c>
      <c r="CW151" s="14" t="e">
        <f ca="1">IF(CV151=0,$CV$13*EXP($CW$13*$CU151)+1-$CV$13,IF(CV151=180,$CV$11*EXP($CW$11*$CU151)+1-$CV$11,$CV$12*EXP($CW$12*$CU151)+1-$CV$12))</f>
        <v>#REF!</v>
      </c>
      <c r="CX151" s="14" t="e">
        <f ca="1">IF(CV151=270,$CV$13*EXP($CW$13*$CU151)+1-$CV$13,IF(CV151=90,$CV$11*EXP($CW$11*$CU151)+1-$CV$11,$CV$12*EXP($CW$12*$CU151)+1-$CV$12))</f>
        <v>#REF!</v>
      </c>
      <c r="CY151" s="14" t="e">
        <f ca="1">CW151+1/2*(CX151-CW151)*(1-COS(2*($CJ151-$CV151)*$CW$8))</f>
        <v>#REF!</v>
      </c>
      <c r="CZ151" s="14" t="e">
        <f ca="1">IF(CV151=0,$CV$19*EXP($CW$19*$CU151)+1-$CV$19,IF(CV151=180,$CV$17*EXP($CW$17*$CU151)+1-$CV$17,$CV$18*EXP($CW$18*$CU151)+1-$CV$18))</f>
        <v>#REF!</v>
      </c>
      <c r="DA151" s="14" t="e">
        <f ca="1">IF(CV151=270,$CV$19*EXP($CW$19*$CU151)+1-$CV$19,IF(CV151=90,$CV$17*EXP($CW$17*$CU151)+1-$CV$17,$CV$18*EXP($CW$18*$CU151)+1-$CV$18))</f>
        <v>#REF!</v>
      </c>
      <c r="DB151" s="14" t="e">
        <f ca="1">CZ151+1/2*(DA151-CZ151)*(1-COS(2*($CJ151-$CV151)*$CW$8))</f>
        <v>#REF!</v>
      </c>
      <c r="DC151" s="14" t="e">
        <f ca="1">IF(OR(ISNUMBER(S151),ISNUMBER(T151)),CY151+1/2*(DB151-CY151)*(1-COS(2*CI151*$CW$8)),IF(ISNUMBER(A151),1,#N/A))</f>
        <v>#N/A</v>
      </c>
      <c r="DD151" s="14"/>
      <c r="DE151" s="14" t="e">
        <f ca="1">X151/(0.5*G151+Y151)</f>
        <v>#REF!</v>
      </c>
      <c r="DF151" s="14" t="e">
        <f ca="1">INT(MOD(CJ151,360)/90)*90</f>
        <v>#REF!</v>
      </c>
      <c r="DG151" s="14" t="e">
        <f ca="1">IF(DF151=0,$DF$13*EXP($DG$13*$DE151)+1-$DF$13,IF(DF151=180,$DF$11*EXP($DG$11*$DE151)+1-$DF$11,$DF$12*EXP($DG$12*$DE151)+1-$DF$12))</f>
        <v>#REF!</v>
      </c>
      <c r="DH151" s="14" t="e">
        <f ca="1">IF(DF151=270,$DF$13*EXP($DG$13*$DE151)+1-$DF$13,IF(DF151=90,$DF$11*EXP($DG$11*$DE151)+1-$DF$11,$DF$12*EXP($DG$12*$DE151)+1-$DF$12))</f>
        <v>#REF!</v>
      </c>
      <c r="DI151" s="14" t="e">
        <f ca="1">DG151+1/2*(DH151-DG151)*(1-COS(2*($CJ151-$DF151)*$DG$8))</f>
        <v>#REF!</v>
      </c>
      <c r="DJ151" s="14" t="e">
        <f ca="1">MIN(1,IF(DF151=0,$DF$19+(1-$DF$19)/(1+$DE151^2)^$DG$19,IF(DF151=180,$DF$17+(1-$DF$17)/(1+$DE151^2)^$DG$17,$DF$18+(1-$DF$18)/(1+$DE151^2)^$DG$18)))</f>
        <v>#REF!</v>
      </c>
      <c r="DK151" s="14" t="e">
        <f ca="1">IF(DF151=270,$DF$19+(1-$DF$19)/(1+$DE151^2)^$DG$19,IF(DF151=90,$DF$17+(1-$DF$17)/(1+$DE151^2)^$DG$17,$DF$18+(1-$DF$18)/(1+$DE151^2)^$DG$18))</f>
        <v>#REF!</v>
      </c>
      <c r="DL151" s="14" t="e">
        <f ca="1">DJ151+1/2*(DK151-DJ151)*(1-COS(2*($CJ151-$DF151)*$DG$8))</f>
        <v>#REF!</v>
      </c>
      <c r="DM151" s="14" t="e">
        <f ca="1">IF(OR(ISNUMBER(X151),ISNUMBER(Y151)),DI151+1/2*(DL151-DI151)*(1-COS(2*$CI151*$DG$8)),IF(ISNUMBER(A151),1,#N/A))</f>
        <v>#N/A</v>
      </c>
    </row>
    <row r="152" spans="1:117" s="1" customFormat="1">
      <c r="A152" s="33" t="e">
        <f ca="1">INDIRECT("Shading!"&amp;$DZ$24&amp;$EA$24+ROW(A152)-23)</f>
        <v>#REF!</v>
      </c>
      <c r="B152" s="34" t="e">
        <f ca="1">INDIRECT("Shading!"&amp;$DZ$25&amp;$EA$25+ROW(B152)-23)</f>
        <v>#REF!</v>
      </c>
      <c r="C152" s="33" t="e">
        <f ca="1">INDIRECT("Shading!"&amp;$DZ$26&amp;$EA$26+ROW(C152)-23)</f>
        <v>#REF!</v>
      </c>
      <c r="D152" s="33" t="e">
        <f ca="1">INDIRECT("Shading!"&amp;$DZ$27&amp;$EA$27+ROW(D152)-23)</f>
        <v>#REF!</v>
      </c>
      <c r="E152" s="32" t="e">
        <f ca="1">INDIRECT("Shading!"&amp;$DZ$28&amp;$EA$28+ROW(E152)-23)</f>
        <v>#REF!</v>
      </c>
      <c r="F152" s="31" t="e">
        <f ca="1">INDIRECT("Shading!"&amp;$DZ$29&amp;$EA$29+ROW(F152)-23)</f>
        <v>#REF!</v>
      </c>
      <c r="G152" s="31" t="e">
        <f ca="1">INDIRECT("Shading!"&amp;$DZ$30&amp;$EA$30+ROW(G152)-23)</f>
        <v>#REF!</v>
      </c>
      <c r="H152" s="30" t="e">
        <f ca="1">INDIRECT("Shading!"&amp;$DZ$31&amp;$EA$31+ROW(H152)-23)</f>
        <v>#REF!</v>
      </c>
      <c r="I152" s="23"/>
      <c r="J152" s="23"/>
      <c r="K152" s="24"/>
      <c r="L152" s="19"/>
      <c r="M152" s="19"/>
      <c r="N152" s="25">
        <f ca="1">IF(AND(ISNUMBER(I152),ISNUMBER(J152),ISNUMBER(K152),ISNUMBER(L152),ISNUMBER(INDIRECT("Shading!"&amp;$DZ$33&amp;$EA$33+ROW(N152)-23))),INDIRECT("Shading!"&amp;$DZ$33&amp;$EA$33+ROW(N152)-23),1)</f>
        <v>1</v>
      </c>
      <c r="O152" s="25">
        <f ca="1">IF(AND(ISNUMBER(I152),ISNUMBER(J152),ISNUMBER(K152),ISNUMBER(L152),ISNUMBER(INDIRECT("Shading!"&amp;$DZ$34&amp;$EA$34+ROW(N152)-23))),INDIRECT("Shading!"&amp;$DZ$34&amp;$EA$34+ROW(O152)-23),1)</f>
        <v>1</v>
      </c>
      <c r="P152" s="18">
        <f ca="1">IF(AND(ISNUMBER(I152),ISNUMBER(J152),ISNUMBER(K152),ISNUMBER(L152),ISNUMBER(N152)),1-(N152-BJ152)*(K152/IF(OR(E152="East",E152="West"),45,90)*(1-L152)/N152),1)</f>
        <v>1</v>
      </c>
      <c r="Q152" s="17">
        <f ca="1">IF(AND(ISNUMBER(I152),ISNUMBER(J152),ISNUMBER(K152),ISNUMBER(M152),ISNUMBER(O152)),1-(O152-CS152)*(K152/IF(OR(E152="East",E152="West"),45,90)*(1-M152)/O152),1)</f>
        <v>1</v>
      </c>
      <c r="R152" s="32" t="str">
        <f ca="1">IF(OR(P152&gt;1,Q152&gt;1),"Horizon shading ","")</f>
        <v/>
      </c>
      <c r="S152" s="29"/>
      <c r="T152" s="28"/>
      <c r="U152" s="39">
        <f>IF(AND(ISNUMBER(S152),ISNUMBER(T152)),1-0.5*(1-BT152),1)</f>
        <v>1</v>
      </c>
      <c r="V152" s="38">
        <f>IF(AND(ISNUMBER(S152),ISNUMBER(T152)),1-0.5*(1-DC152),1)</f>
        <v>1</v>
      </c>
      <c r="W152" s="215" t="str">
        <f>IF(OR(U152&gt;1,V152&gt;1),"Reveal shading ","")</f>
        <v/>
      </c>
      <c r="X152" s="23"/>
      <c r="Y152" s="23"/>
      <c r="Z152" s="19"/>
      <c r="AA152" s="19"/>
      <c r="AB152" s="25">
        <f ca="1">IF(AND(ISNUMBER(X152),ISNUMBER(Y152),ISNUMBER(Z152),ISNUMBER(INDIRECT("Shading!"&amp;$DZ$35&amp;$EA$35+ROW(N152)-23))),INDIRECT("Shading!"&amp;$DZ$35&amp;$EA$35+ROW(N152)-23),1)</f>
        <v>1</v>
      </c>
      <c r="AC152" s="25">
        <f ca="1">IF(AND(ISNUMBER(X152),ISNUMBER(Y152),ISNUMBER(AA152),ISNUMBER(INDIRECT("Shading!"&amp;$DZ$36&amp;$EA$36+ROW(N152)-23))),INDIRECT("Shading!"&amp;$DZ$36&amp;$EA$36+ROW(O152)-23),1)</f>
        <v>1</v>
      </c>
      <c r="AD152" s="18">
        <f ca="1">IF(AND(ISNUMBER(X152),ISNUMBER(Y152),ISNUMBER(Z152),ISNUMBER(AB152)),1-(AB152-CD152)/AB152*(1-Z152),1)</f>
        <v>1</v>
      </c>
      <c r="AE152" s="17">
        <f ca="1">IF(AND(ISNUMBER(X152),ISNUMBER(Y152),ISNUMBER(AA152),ISNUMBER(AC152)),1-(AC152-DM152)/AC152*(1-AA152),1)</f>
        <v>1</v>
      </c>
      <c r="AF152" s="215" t="str">
        <f ca="1">IF(OR(AD152&gt;1,AE152&gt;1),"Overhang shading ","")</f>
        <v/>
      </c>
      <c r="AG152" s="24"/>
      <c r="AH152" s="24"/>
      <c r="AI152" s="23"/>
      <c r="AJ152" s="37">
        <f>IF(AND(ISNUMBER($AI$19),ISNUMBER(AG152)),$F152*$AI$19/1000*$AG152,0)</f>
        <v>0</v>
      </c>
      <c r="AK152" s="36">
        <f>IF(AND(ISNUMBER($AI$19),ISNUMBER(AH152)),IF(ISNUMBER($AI152),$AI152,$G152)*$AI$19/1000*$AH152,0)</f>
        <v>0</v>
      </c>
      <c r="AL152" s="35">
        <f>IF(OR(AJ152&gt;0,AK152&gt;0),1-(AJ152+AK152)/H152*$AI$18,1)</f>
        <v>1</v>
      </c>
      <c r="AM152" s="215" t="str">
        <f>IF(AL152&gt;1,"Glazing bars/juliet balcony shading ","")</f>
        <v/>
      </c>
      <c r="AN152" s="19"/>
      <c r="AO152" s="19"/>
      <c r="AP152" s="18" t="str">
        <f ca="1">IF(OR(P152*U152*AD152*AL152*IF(ISNUMBER(AN152),AN152,1)&gt;=1,P152*U152*AD152*AL152*IF(ISNUMBER(AN152),AN152,1)=0),"",P152*U152*AD152*AL152*IF(ISNUMBER(AN152),AN152,1))</f>
        <v/>
      </c>
      <c r="AQ152" s="17" t="str">
        <f ca="1">IF(OR(Q152*V152*AE152*AL152*IF(ISNUMBER(AO152),AO152,1)&gt;=1,Q152*V152*AE152*AL152*IF(ISNUMBER(AO152),AO152,1)=0),"",Q152*V152*AE152*AL152*IF(ISNUMBER(AO152),AO152,1))</f>
        <v/>
      </c>
      <c r="AR152" s="16" t="str">
        <f ca="1">'Additional Shading 424'!$AP152</f>
        <v/>
      </c>
      <c r="AS152" s="16" t="str">
        <f ca="1">'Additional Shading 424'!$AQ152</f>
        <v/>
      </c>
      <c r="AZ152" s="15" t="e">
        <f ca="1">D152</f>
        <v>#REF!</v>
      </c>
      <c r="BA152" s="15" t="e">
        <f ca="1">C152</f>
        <v>#REF!</v>
      </c>
      <c r="BB152" s="14">
        <f>IF(AND(I152=0,J152=0),1,I152/J152)</f>
        <v>1</v>
      </c>
      <c r="BC152" s="14" t="e">
        <f ca="1">INT(MOD(BA152,360)/90)*90</f>
        <v>#REF!</v>
      </c>
      <c r="BD152" s="14" t="e">
        <f ca="1">IF(BC152=0,$BC$13+(1-$BC$13)/(1+$BB152^2)^$BD$13,IF(BC152=180,$BC$11+(1-$BC$11)/(1+$BB152^2)^$BD$11,$BC$12+(1-$BC$12)/(1+$BB152^2)^$BD$12))</f>
        <v>#REF!</v>
      </c>
      <c r="BE152" s="14" t="e">
        <f ca="1">IF(BC152=270,$BC$13+(1-$BC$13)/(1+$BB152^2)^$BD$13,IF(BC152=90,$BC$11+(1-$BC$11)/(1+$BB152^2)^$BD$11,$BC$12+(1-$BC$12)/(1+$BB152^2)^$BD$12))</f>
        <v>#REF!</v>
      </c>
      <c r="BF152" s="14" t="e">
        <f ca="1">BD152+1/2*(BE152-BD152)*(1-COS(2*($BA152-$BC152)*$BD$8))</f>
        <v>#REF!</v>
      </c>
      <c r="BG152" s="14" t="e">
        <f ca="1">IF(BC152=0,$BC$19*EXP($BD$19*$BB152)+1-$BC$19,IF(BC152=180,$BC$17+(1-$BC$17)/(1+$BB152^2)^$BD$17,$BC$18*EXP($BD$18*$BB152)+1-$BC$18))</f>
        <v>#REF!</v>
      </c>
      <c r="BH152" s="14" t="e">
        <f ca="1">IF(BC152=270,$BC$19*EXP($BD$19*$BB152)+1-$BC$19,IF(BC152=90,$BC$17+(1-$BC$17)/(1+$BB152^2)^$BD$17,$BC$18*EXP($BD$18*$BB152)+1-$BC$18))</f>
        <v>#REF!</v>
      </c>
      <c r="BI152" s="14" t="e">
        <f ca="1">BG152+1/2*(BH152-BG152)*(1-COS(2*($BA152-$BC152)*$BD$8))</f>
        <v>#REF!</v>
      </c>
      <c r="BJ152" s="14" t="e">
        <f ca="1">IF(OR(ISNUMBER(I152),ISNUMBER(J152)),MAX(BF152+1/2*(BI152-BF152)*(1-COS(2*$AZ152*$BD$8)),IF(SIN(RADIANS(D152))&lt;&gt;0,1-$I152/$G152/ABS(SIN(RADIANS(D152))),0)),IF(ISNUMBER(A152),1,#N/A))</f>
        <v>#N/A</v>
      </c>
      <c r="BK152" s="14"/>
      <c r="BL152" s="14" t="e">
        <f ca="1">S152/(0.5*F152+T152)</f>
        <v>#REF!</v>
      </c>
      <c r="BM152" s="14" t="e">
        <f ca="1">INT(MOD(BA152,360)/90)*90</f>
        <v>#REF!</v>
      </c>
      <c r="BN152" s="14" t="e">
        <f ca="1">IF(BM152=0,$BM$13*EXP($BN$13*$BL152)+1-$BM$13,IF(BM152=180,$BM$11*EXP($BN$11*$BL152)+1-$BM$11,$BM$12*EXP($BN$12*$BL152)+1-$BM$12))</f>
        <v>#REF!</v>
      </c>
      <c r="BO152" s="14" t="e">
        <f ca="1">IF(BM152=270,$BM$13*EXP($BN$13*$BL152)+1-$BM$13,IF(BM152=90,$BM$11*EXP($BN$11*$BL152)+1-$BM$11,$BM$12*EXP($BN$12*$BL152)+1-$BM$12))</f>
        <v>#REF!</v>
      </c>
      <c r="BP152" s="14" t="e">
        <f ca="1">BN152+1/2*(BO152-BN152)*(1-COS(2*($C152-$BM152)*$BN$8))</f>
        <v>#REF!</v>
      </c>
      <c r="BQ152" s="14" t="e">
        <f ca="1">IF(BM152=0,$BM$19*EXP($BN$19*$BL152)+1-$BM$19,IF(BM152=180,$BM$17*EXP($BN$17*$BL152)+1-$BM$17,$BM$18*EXP($BN$18*$BL152)+1-$BM$18))</f>
        <v>#REF!</v>
      </c>
      <c r="BR152" s="14" t="e">
        <f ca="1">IF(BM152=270,$BM$19*EXP($BN$19*$BL152)+1-$BM$19,IF(BM152=90,$BM$17*EXP($BN$17*$BL152)+1-$BM$17,$BM$18*EXP($BN$18*$BL152)+1-$BM$18))</f>
        <v>#REF!</v>
      </c>
      <c r="BS152" s="14" t="e">
        <f ca="1">BQ152+1/2*(BR152-BQ152)*(1-COS(2*($C152-$BM152)*$BN$8))</f>
        <v>#REF!</v>
      </c>
      <c r="BT152" s="14" t="e">
        <f ca="1">BP152+1/2*(BS152-BP152)*(1-COS(2*$AZ152*$BN$8))</f>
        <v>#REF!</v>
      </c>
      <c r="BU152" s="14"/>
      <c r="BV152" s="14" t="e">
        <f ca="1">X152/(0.5*G152+Y152)</f>
        <v>#REF!</v>
      </c>
      <c r="BW152" s="14" t="e">
        <f ca="1">INT(MOD(BA152,360)/90)*90</f>
        <v>#REF!</v>
      </c>
      <c r="BX152" s="14" t="e">
        <f ca="1">IF(BW152=0,$BW$13*EXP($BX$13*$BV152)+1-$BW$13,IF(BW152=180,$BW$11*EXP($BX$11*$BV152)+1-$BW$11,$BW$12*EXP($BX$12*$BV152)+1-$BW$12))</f>
        <v>#REF!</v>
      </c>
      <c r="BY152" s="14" t="e">
        <f ca="1">IF(BW152=270,$BW$13*EXP($BX$13*$BV152)+1-$BW$13,IF(BW152=90,$BW$11*EXP($BX$11*$BV152)+1-$BW$11,$BW$12*EXP($BX$12*$BV152)+1-$BW$12))</f>
        <v>#REF!</v>
      </c>
      <c r="BZ152" s="14" t="e">
        <f ca="1">BX152+1/2*(BY152-BX152)*(1-COS(2*($BA152-$BW152)*$BX$8))</f>
        <v>#REF!</v>
      </c>
      <c r="CA152" s="14" t="e">
        <f ca="1">MIN(1,IF(BW152=0,$BW$19*EXP($BX$19*$BV152)+1-$BW$19,IF(BW152=180,$BW$17*EXP($BX$17*$BV152)+1-$BW$17,$BW$18*EXP($BX$18*$BV152)+1-$BW$18)))</f>
        <v>#REF!</v>
      </c>
      <c r="CB152" s="14" t="e">
        <f ca="1">IF(BW152=270,$BW$19*EXP($BX$19*$BV152)+1-$BW$19,IF(BW152=90,$BW$17*EXP($BX$17*$BV152)+1-$BW$17,$BW$18*EXP($BX$18*$BV152)+1-$BW$18))</f>
        <v>#REF!</v>
      </c>
      <c r="CC152" s="14" t="e">
        <f ca="1">CA152+1/2*(CB152-CA152)*(1-COS(2*($BA152-$BW152)*$BX$8))</f>
        <v>#REF!</v>
      </c>
      <c r="CD152" s="14" t="e">
        <f ca="1">BZ152+1/2*(CC152-BZ152)*(1-COS(2*$AZ152*$BX$8))</f>
        <v>#REF!</v>
      </c>
      <c r="CI152" s="15" t="e">
        <f ca="1">D152</f>
        <v>#REF!</v>
      </c>
      <c r="CJ152" s="15" t="e">
        <f ca="1">C152</f>
        <v>#REF!</v>
      </c>
      <c r="CK152" s="14">
        <f>IF(AND(I152=0,J152=0),1,I152/J152)</f>
        <v>1</v>
      </c>
      <c r="CL152" s="14" t="e">
        <f ca="1">INT(MOD(CJ152,360)/90)*90</f>
        <v>#REF!</v>
      </c>
      <c r="CM152" s="14" t="e">
        <f ca="1">IF(CL152=0,$CL$13*EXP($CM$13*$CK152)+1-$CL$13,IF(CL152=180,$CL$11*EXP($CM$11*$CK152)+1-$CL$11,$CL$12*EXP($CM$12*$CK152)+1-$CL$12))</f>
        <v>#REF!</v>
      </c>
      <c r="CN152" s="14" t="e">
        <f ca="1">IF(CL152=270,$CL$13*EXP($CM$13*$CK152)+1-$CL$13,IF(CL152=90,$CL$11*EXP($CM$11*$CK152)+1-$CL$11,$CL$12*EXP($CM$12*$CK152)+1-$CL$12))</f>
        <v>#REF!</v>
      </c>
      <c r="CO152" s="14" t="e">
        <f ca="1">CM152+1/2*(CN152-CM152)*(1-COS(2*($CJ152-$CL152)*$CM$8))</f>
        <v>#REF!</v>
      </c>
      <c r="CP152" s="14" t="e">
        <f ca="1">IF(CL152=0,$CL$19*EXP($CM$19*$CK152)+1-$CL$19,IF(CL152=180,$CL$17*EXP($CM$17*$CK152)+1-$CL$17,$CL$18*EXP($CM$18*$CK152)+1-$CL$18))</f>
        <v>#REF!</v>
      </c>
      <c r="CQ152" s="14" t="e">
        <f ca="1">IF(CL152=270,$CL$19*EXP($CM$19*$CK152)+1-$CL$19,IF(CL152=90,$CL$17*EXP($CM$17*$CK152)+1-$CL$17,$CL$18*EXP($CM$18*$CK152)+1-$CL$18))</f>
        <v>#REF!</v>
      </c>
      <c r="CR152" s="14" t="e">
        <f ca="1">CP152+1/2*(CQ152-CP152)*(1-COS(2*($CJ152-$CL152)*$CM$8))</f>
        <v>#REF!</v>
      </c>
      <c r="CS152" s="14" t="e">
        <f ca="1">IF(OR(ISNUMBER(I152),ISNUMBER(J152)),MAX(CO152+1/2*(CR152-CO152)*(1-COS(2*$CI152*$CM$8)),IF(SIN(RADIANS(D152))&lt;&gt;0,1-$I152/$G152/ABS(SIN(RADIANS(D152))),0)),IF(ISNUMBER(A152),1,#N/A))</f>
        <v>#N/A</v>
      </c>
      <c r="CT152" s="14"/>
      <c r="CU152" s="14" t="e">
        <f ca="1">S152/(0.5*F152+T152)</f>
        <v>#REF!</v>
      </c>
      <c r="CV152" s="14" t="e">
        <f ca="1">INT(MOD(BA152,360)/90)*90</f>
        <v>#REF!</v>
      </c>
      <c r="CW152" s="14" t="e">
        <f ca="1">IF(CV152=0,$CV$13*EXP($CW$13*$CU152)+1-$CV$13,IF(CV152=180,$CV$11*EXP($CW$11*$CU152)+1-$CV$11,$CV$12*EXP($CW$12*$CU152)+1-$CV$12))</f>
        <v>#REF!</v>
      </c>
      <c r="CX152" s="14" t="e">
        <f ca="1">IF(CV152=270,$CV$13*EXP($CW$13*$CU152)+1-$CV$13,IF(CV152=90,$CV$11*EXP($CW$11*$CU152)+1-$CV$11,$CV$12*EXP($CW$12*$CU152)+1-$CV$12))</f>
        <v>#REF!</v>
      </c>
      <c r="CY152" s="14" t="e">
        <f ca="1">CW152+1/2*(CX152-CW152)*(1-COS(2*($CJ152-$CV152)*$CW$8))</f>
        <v>#REF!</v>
      </c>
      <c r="CZ152" s="14" t="e">
        <f ca="1">IF(CV152=0,$CV$19*EXP($CW$19*$CU152)+1-$CV$19,IF(CV152=180,$CV$17*EXP($CW$17*$CU152)+1-$CV$17,$CV$18*EXP($CW$18*$CU152)+1-$CV$18))</f>
        <v>#REF!</v>
      </c>
      <c r="DA152" s="14" t="e">
        <f ca="1">IF(CV152=270,$CV$19*EXP($CW$19*$CU152)+1-$CV$19,IF(CV152=90,$CV$17*EXP($CW$17*$CU152)+1-$CV$17,$CV$18*EXP($CW$18*$CU152)+1-$CV$18))</f>
        <v>#REF!</v>
      </c>
      <c r="DB152" s="14" t="e">
        <f ca="1">CZ152+1/2*(DA152-CZ152)*(1-COS(2*($CJ152-$CV152)*$CW$8))</f>
        <v>#REF!</v>
      </c>
      <c r="DC152" s="14" t="e">
        <f ca="1">IF(OR(ISNUMBER(S152),ISNUMBER(T152)),CY152+1/2*(DB152-CY152)*(1-COS(2*CI152*$CW$8)),IF(ISNUMBER(A152),1,#N/A))</f>
        <v>#N/A</v>
      </c>
      <c r="DD152" s="14"/>
      <c r="DE152" s="14" t="e">
        <f ca="1">X152/(0.5*G152+Y152)</f>
        <v>#REF!</v>
      </c>
      <c r="DF152" s="14" t="e">
        <f ca="1">INT(MOD(CJ152,360)/90)*90</f>
        <v>#REF!</v>
      </c>
      <c r="DG152" s="14" t="e">
        <f ca="1">IF(DF152=0,$DF$13*EXP($DG$13*$DE152)+1-$DF$13,IF(DF152=180,$DF$11*EXP($DG$11*$DE152)+1-$DF$11,$DF$12*EXP($DG$12*$DE152)+1-$DF$12))</f>
        <v>#REF!</v>
      </c>
      <c r="DH152" s="14" t="e">
        <f ca="1">IF(DF152=270,$DF$13*EXP($DG$13*$DE152)+1-$DF$13,IF(DF152=90,$DF$11*EXP($DG$11*$DE152)+1-$DF$11,$DF$12*EXP($DG$12*$DE152)+1-$DF$12))</f>
        <v>#REF!</v>
      </c>
      <c r="DI152" s="14" t="e">
        <f ca="1">DG152+1/2*(DH152-DG152)*(1-COS(2*($CJ152-$DF152)*$DG$8))</f>
        <v>#REF!</v>
      </c>
      <c r="DJ152" s="14" t="e">
        <f ca="1">MIN(1,IF(DF152=0,$DF$19+(1-$DF$19)/(1+$DE152^2)^$DG$19,IF(DF152=180,$DF$17+(1-$DF$17)/(1+$DE152^2)^$DG$17,$DF$18+(1-$DF$18)/(1+$DE152^2)^$DG$18)))</f>
        <v>#REF!</v>
      </c>
      <c r="DK152" s="14" t="e">
        <f ca="1">IF(DF152=270,$DF$19+(1-$DF$19)/(1+$DE152^2)^$DG$19,IF(DF152=90,$DF$17+(1-$DF$17)/(1+$DE152^2)^$DG$17,$DF$18+(1-$DF$18)/(1+$DE152^2)^$DG$18))</f>
        <v>#REF!</v>
      </c>
      <c r="DL152" s="14" t="e">
        <f ca="1">DJ152+1/2*(DK152-DJ152)*(1-COS(2*($CJ152-$DF152)*$DG$8))</f>
        <v>#REF!</v>
      </c>
      <c r="DM152" s="14" t="e">
        <f ca="1">IF(OR(ISNUMBER(X152),ISNUMBER(Y152)),DI152+1/2*(DL152-DI152)*(1-COS(2*$CI152*$DG$8)),IF(ISNUMBER(A152),1,#N/A))</f>
        <v>#N/A</v>
      </c>
    </row>
    <row r="153" spans="1:117" s="1" customFormat="1">
      <c r="A153" s="33" t="e">
        <f ca="1">INDIRECT("Shading!"&amp;$DZ$24&amp;$EA$24+ROW(A153)-23)</f>
        <v>#REF!</v>
      </c>
      <c r="B153" s="34" t="e">
        <f ca="1">INDIRECT("Shading!"&amp;$DZ$25&amp;$EA$25+ROW(B153)-23)</f>
        <v>#REF!</v>
      </c>
      <c r="C153" s="33" t="e">
        <f ca="1">INDIRECT("Shading!"&amp;$DZ$26&amp;$EA$26+ROW(C153)-23)</f>
        <v>#REF!</v>
      </c>
      <c r="D153" s="33" t="e">
        <f ca="1">INDIRECT("Shading!"&amp;$DZ$27&amp;$EA$27+ROW(D153)-23)</f>
        <v>#REF!</v>
      </c>
      <c r="E153" s="32" t="e">
        <f ca="1">INDIRECT("Shading!"&amp;$DZ$28&amp;$EA$28+ROW(E153)-23)</f>
        <v>#REF!</v>
      </c>
      <c r="F153" s="31" t="e">
        <f ca="1">INDIRECT("Shading!"&amp;$DZ$29&amp;$EA$29+ROW(F153)-23)</f>
        <v>#REF!</v>
      </c>
      <c r="G153" s="31" t="e">
        <f ca="1">INDIRECT("Shading!"&amp;$DZ$30&amp;$EA$30+ROW(G153)-23)</f>
        <v>#REF!</v>
      </c>
      <c r="H153" s="30" t="e">
        <f ca="1">INDIRECT("Shading!"&amp;$DZ$31&amp;$EA$31+ROW(H153)-23)</f>
        <v>#REF!</v>
      </c>
      <c r="I153" s="23"/>
      <c r="J153" s="23"/>
      <c r="K153" s="24"/>
      <c r="L153" s="19"/>
      <c r="M153" s="19"/>
      <c r="N153" s="25">
        <f ca="1">IF(AND(ISNUMBER(I153),ISNUMBER(J153),ISNUMBER(K153),ISNUMBER(L153),ISNUMBER(INDIRECT("Shading!"&amp;$DZ$33&amp;$EA$33+ROW(N153)-23))),INDIRECT("Shading!"&amp;$DZ$33&amp;$EA$33+ROW(N153)-23),1)</f>
        <v>1</v>
      </c>
      <c r="O153" s="25">
        <f ca="1">IF(AND(ISNUMBER(I153),ISNUMBER(J153),ISNUMBER(K153),ISNUMBER(L153),ISNUMBER(INDIRECT("Shading!"&amp;$DZ$34&amp;$EA$34+ROW(N153)-23))),INDIRECT("Shading!"&amp;$DZ$34&amp;$EA$34+ROW(O153)-23),1)</f>
        <v>1</v>
      </c>
      <c r="P153" s="18">
        <f ca="1">IF(AND(ISNUMBER(I153),ISNUMBER(J153),ISNUMBER(K153),ISNUMBER(L153),ISNUMBER(N153)),1-(N153-BJ153)*(K153/IF(OR(E153="East",E153="West"),45,90)*(1-L153)/N153),1)</f>
        <v>1</v>
      </c>
      <c r="Q153" s="17">
        <f ca="1">IF(AND(ISNUMBER(I153),ISNUMBER(J153),ISNUMBER(K153),ISNUMBER(M153),ISNUMBER(O153)),1-(O153-CS153)*(K153/IF(OR(E153="East",E153="West"),45,90)*(1-M153)/O153),1)</f>
        <v>1</v>
      </c>
      <c r="R153" s="32" t="str">
        <f ca="1">IF(OR(P153&gt;1,Q153&gt;1),"Horizon shading ","")</f>
        <v/>
      </c>
      <c r="S153" s="29"/>
      <c r="T153" s="28"/>
      <c r="U153" s="39">
        <f>IF(AND(ISNUMBER(S153),ISNUMBER(T153)),1-0.5*(1-BT153),1)</f>
        <v>1</v>
      </c>
      <c r="V153" s="38">
        <f>IF(AND(ISNUMBER(S153),ISNUMBER(T153)),1-0.5*(1-DC153),1)</f>
        <v>1</v>
      </c>
      <c r="W153" s="215" t="str">
        <f>IF(OR(U153&gt;1,V153&gt;1),"Reveal shading ","")</f>
        <v/>
      </c>
      <c r="X153" s="23"/>
      <c r="Y153" s="23"/>
      <c r="Z153" s="19"/>
      <c r="AA153" s="19"/>
      <c r="AB153" s="25">
        <f ca="1">IF(AND(ISNUMBER(X153),ISNUMBER(Y153),ISNUMBER(Z153),ISNUMBER(INDIRECT("Shading!"&amp;$DZ$35&amp;$EA$35+ROW(N153)-23))),INDIRECT("Shading!"&amp;$DZ$35&amp;$EA$35+ROW(N153)-23),1)</f>
        <v>1</v>
      </c>
      <c r="AC153" s="25">
        <f ca="1">IF(AND(ISNUMBER(X153),ISNUMBER(Y153),ISNUMBER(AA153),ISNUMBER(INDIRECT("Shading!"&amp;$DZ$36&amp;$EA$36+ROW(N153)-23))),INDIRECT("Shading!"&amp;$DZ$36&amp;$EA$36+ROW(O153)-23),1)</f>
        <v>1</v>
      </c>
      <c r="AD153" s="18">
        <f ca="1">IF(AND(ISNUMBER(X153),ISNUMBER(Y153),ISNUMBER(Z153),ISNUMBER(AB153)),1-(AB153-CD153)/AB153*(1-Z153),1)</f>
        <v>1</v>
      </c>
      <c r="AE153" s="17">
        <f ca="1">IF(AND(ISNUMBER(X153),ISNUMBER(Y153),ISNUMBER(AA153),ISNUMBER(AC153)),1-(AC153-DM153)/AC153*(1-AA153),1)</f>
        <v>1</v>
      </c>
      <c r="AF153" s="215" t="str">
        <f ca="1">IF(OR(AD153&gt;1,AE153&gt;1),"Overhang shading ","")</f>
        <v/>
      </c>
      <c r="AG153" s="24"/>
      <c r="AH153" s="24"/>
      <c r="AI153" s="23"/>
      <c r="AJ153" s="37">
        <f>IF(AND(ISNUMBER($AI$19),ISNUMBER(AG153)),$F153*$AI$19/1000*$AG153,0)</f>
        <v>0</v>
      </c>
      <c r="AK153" s="36">
        <f>IF(AND(ISNUMBER($AI$19),ISNUMBER(AH153)),IF(ISNUMBER($AI153),$AI153,$G153)*$AI$19/1000*$AH153,0)</f>
        <v>0</v>
      </c>
      <c r="AL153" s="35">
        <f>IF(OR(AJ153&gt;0,AK153&gt;0),1-(AJ153+AK153)/H153*$AI$18,1)</f>
        <v>1</v>
      </c>
      <c r="AM153" s="215" t="str">
        <f>IF(AL153&gt;1,"Glazing bars/juliet balcony shading ","")</f>
        <v/>
      </c>
      <c r="AN153" s="19"/>
      <c r="AO153" s="19"/>
      <c r="AP153" s="18" t="str">
        <f ca="1">IF(OR(P153*U153*AD153*AL153*IF(ISNUMBER(AN153),AN153,1)&gt;=1,P153*U153*AD153*AL153*IF(ISNUMBER(AN153),AN153,1)=0),"",P153*U153*AD153*AL153*IF(ISNUMBER(AN153),AN153,1))</f>
        <v/>
      </c>
      <c r="AQ153" s="17" t="str">
        <f ca="1">IF(OR(Q153*V153*AE153*AL153*IF(ISNUMBER(AO153),AO153,1)&gt;=1,Q153*V153*AE153*AL153*IF(ISNUMBER(AO153),AO153,1)=0),"",Q153*V153*AE153*AL153*IF(ISNUMBER(AO153),AO153,1))</f>
        <v/>
      </c>
      <c r="AR153" s="16" t="str">
        <f ca="1">'Additional Shading 424'!$AP153</f>
        <v/>
      </c>
      <c r="AS153" s="16" t="str">
        <f ca="1">'Additional Shading 424'!$AQ153</f>
        <v/>
      </c>
      <c r="AZ153" s="15" t="e">
        <f ca="1">D153</f>
        <v>#REF!</v>
      </c>
      <c r="BA153" s="15" t="e">
        <f ca="1">C153</f>
        <v>#REF!</v>
      </c>
      <c r="BB153" s="14">
        <f>IF(AND(I153=0,J153=0),1,I153/J153)</f>
        <v>1</v>
      </c>
      <c r="BC153" s="14" t="e">
        <f ca="1">INT(MOD(BA153,360)/90)*90</f>
        <v>#REF!</v>
      </c>
      <c r="BD153" s="14" t="e">
        <f ca="1">IF(BC153=0,$BC$13+(1-$BC$13)/(1+$BB153^2)^$BD$13,IF(BC153=180,$BC$11+(1-$BC$11)/(1+$BB153^2)^$BD$11,$BC$12+(1-$BC$12)/(1+$BB153^2)^$BD$12))</f>
        <v>#REF!</v>
      </c>
      <c r="BE153" s="14" t="e">
        <f ca="1">IF(BC153=270,$BC$13+(1-$BC$13)/(1+$BB153^2)^$BD$13,IF(BC153=90,$BC$11+(1-$BC$11)/(1+$BB153^2)^$BD$11,$BC$12+(1-$BC$12)/(1+$BB153^2)^$BD$12))</f>
        <v>#REF!</v>
      </c>
      <c r="BF153" s="14" t="e">
        <f ca="1">BD153+1/2*(BE153-BD153)*(1-COS(2*($BA153-$BC153)*$BD$8))</f>
        <v>#REF!</v>
      </c>
      <c r="BG153" s="14" t="e">
        <f ca="1">IF(BC153=0,$BC$19*EXP($BD$19*$BB153)+1-$BC$19,IF(BC153=180,$BC$17+(1-$BC$17)/(1+$BB153^2)^$BD$17,$BC$18*EXP($BD$18*$BB153)+1-$BC$18))</f>
        <v>#REF!</v>
      </c>
      <c r="BH153" s="14" t="e">
        <f ca="1">IF(BC153=270,$BC$19*EXP($BD$19*$BB153)+1-$BC$19,IF(BC153=90,$BC$17+(1-$BC$17)/(1+$BB153^2)^$BD$17,$BC$18*EXP($BD$18*$BB153)+1-$BC$18))</f>
        <v>#REF!</v>
      </c>
      <c r="BI153" s="14" t="e">
        <f ca="1">BG153+1/2*(BH153-BG153)*(1-COS(2*($BA153-$BC153)*$BD$8))</f>
        <v>#REF!</v>
      </c>
      <c r="BJ153" s="14" t="e">
        <f ca="1">IF(OR(ISNUMBER(I153),ISNUMBER(J153)),MAX(BF153+1/2*(BI153-BF153)*(1-COS(2*$AZ153*$BD$8)),IF(SIN(RADIANS(D153))&lt;&gt;0,1-$I153/$G153/ABS(SIN(RADIANS(D153))),0)),IF(ISNUMBER(A153),1,#N/A))</f>
        <v>#N/A</v>
      </c>
      <c r="BK153" s="14"/>
      <c r="BL153" s="14" t="e">
        <f ca="1">S153/(0.5*F153+T153)</f>
        <v>#REF!</v>
      </c>
      <c r="BM153" s="14" t="e">
        <f ca="1">INT(MOD(BA153,360)/90)*90</f>
        <v>#REF!</v>
      </c>
      <c r="BN153" s="14" t="e">
        <f ca="1">IF(BM153=0,$BM$13*EXP($BN$13*$BL153)+1-$BM$13,IF(BM153=180,$BM$11*EXP($BN$11*$BL153)+1-$BM$11,$BM$12*EXP($BN$12*$BL153)+1-$BM$12))</f>
        <v>#REF!</v>
      </c>
      <c r="BO153" s="14" t="e">
        <f ca="1">IF(BM153=270,$BM$13*EXP($BN$13*$BL153)+1-$BM$13,IF(BM153=90,$BM$11*EXP($BN$11*$BL153)+1-$BM$11,$BM$12*EXP($BN$12*$BL153)+1-$BM$12))</f>
        <v>#REF!</v>
      </c>
      <c r="BP153" s="14" t="e">
        <f ca="1">BN153+1/2*(BO153-BN153)*(1-COS(2*($C153-$BM153)*$BN$8))</f>
        <v>#REF!</v>
      </c>
      <c r="BQ153" s="14" t="e">
        <f ca="1">IF(BM153=0,$BM$19*EXP($BN$19*$BL153)+1-$BM$19,IF(BM153=180,$BM$17*EXP($BN$17*$BL153)+1-$BM$17,$BM$18*EXP($BN$18*$BL153)+1-$BM$18))</f>
        <v>#REF!</v>
      </c>
      <c r="BR153" s="14" t="e">
        <f ca="1">IF(BM153=270,$BM$19*EXP($BN$19*$BL153)+1-$BM$19,IF(BM153=90,$BM$17*EXP($BN$17*$BL153)+1-$BM$17,$BM$18*EXP($BN$18*$BL153)+1-$BM$18))</f>
        <v>#REF!</v>
      </c>
      <c r="BS153" s="14" t="e">
        <f ca="1">BQ153+1/2*(BR153-BQ153)*(1-COS(2*($C153-$BM153)*$BN$8))</f>
        <v>#REF!</v>
      </c>
      <c r="BT153" s="14" t="e">
        <f ca="1">BP153+1/2*(BS153-BP153)*(1-COS(2*$AZ153*$BN$8))</f>
        <v>#REF!</v>
      </c>
      <c r="BU153" s="14"/>
      <c r="BV153" s="14" t="e">
        <f ca="1">X153/(0.5*G153+Y153)</f>
        <v>#REF!</v>
      </c>
      <c r="BW153" s="14" t="e">
        <f ca="1">INT(MOD(BA153,360)/90)*90</f>
        <v>#REF!</v>
      </c>
      <c r="BX153" s="14" t="e">
        <f ca="1">IF(BW153=0,$BW$13*EXP($BX$13*$BV153)+1-$BW$13,IF(BW153=180,$BW$11*EXP($BX$11*$BV153)+1-$BW$11,$BW$12*EXP($BX$12*$BV153)+1-$BW$12))</f>
        <v>#REF!</v>
      </c>
      <c r="BY153" s="14" t="e">
        <f ca="1">IF(BW153=270,$BW$13*EXP($BX$13*$BV153)+1-$BW$13,IF(BW153=90,$BW$11*EXP($BX$11*$BV153)+1-$BW$11,$BW$12*EXP($BX$12*$BV153)+1-$BW$12))</f>
        <v>#REF!</v>
      </c>
      <c r="BZ153" s="14" t="e">
        <f ca="1">BX153+1/2*(BY153-BX153)*(1-COS(2*($BA153-$BW153)*$BX$8))</f>
        <v>#REF!</v>
      </c>
      <c r="CA153" s="14" t="e">
        <f ca="1">MIN(1,IF(BW153=0,$BW$19*EXP($BX$19*$BV153)+1-$BW$19,IF(BW153=180,$BW$17*EXP($BX$17*$BV153)+1-$BW$17,$BW$18*EXP($BX$18*$BV153)+1-$BW$18)))</f>
        <v>#REF!</v>
      </c>
      <c r="CB153" s="14" t="e">
        <f ca="1">IF(BW153=270,$BW$19*EXP($BX$19*$BV153)+1-$BW$19,IF(BW153=90,$BW$17*EXP($BX$17*$BV153)+1-$BW$17,$BW$18*EXP($BX$18*$BV153)+1-$BW$18))</f>
        <v>#REF!</v>
      </c>
      <c r="CC153" s="14" t="e">
        <f ca="1">CA153+1/2*(CB153-CA153)*(1-COS(2*($BA153-$BW153)*$BX$8))</f>
        <v>#REF!</v>
      </c>
      <c r="CD153" s="14" t="e">
        <f ca="1">BZ153+1/2*(CC153-BZ153)*(1-COS(2*$AZ153*$BX$8))</f>
        <v>#REF!</v>
      </c>
      <c r="CI153" s="15" t="e">
        <f ca="1">D153</f>
        <v>#REF!</v>
      </c>
      <c r="CJ153" s="15" t="e">
        <f ca="1">C153</f>
        <v>#REF!</v>
      </c>
      <c r="CK153" s="14">
        <f>IF(AND(I153=0,J153=0),1,I153/J153)</f>
        <v>1</v>
      </c>
      <c r="CL153" s="14" t="e">
        <f ca="1">INT(MOD(CJ153,360)/90)*90</f>
        <v>#REF!</v>
      </c>
      <c r="CM153" s="14" t="e">
        <f ca="1">IF(CL153=0,$CL$13*EXP($CM$13*$CK153)+1-$CL$13,IF(CL153=180,$CL$11*EXP($CM$11*$CK153)+1-$CL$11,$CL$12*EXP($CM$12*$CK153)+1-$CL$12))</f>
        <v>#REF!</v>
      </c>
      <c r="CN153" s="14" t="e">
        <f ca="1">IF(CL153=270,$CL$13*EXP($CM$13*$CK153)+1-$CL$13,IF(CL153=90,$CL$11*EXP($CM$11*$CK153)+1-$CL$11,$CL$12*EXP($CM$12*$CK153)+1-$CL$12))</f>
        <v>#REF!</v>
      </c>
      <c r="CO153" s="14" t="e">
        <f ca="1">CM153+1/2*(CN153-CM153)*(1-COS(2*($CJ153-$CL153)*$CM$8))</f>
        <v>#REF!</v>
      </c>
      <c r="CP153" s="14" t="e">
        <f ca="1">IF(CL153=0,$CL$19*EXP($CM$19*$CK153)+1-$CL$19,IF(CL153=180,$CL$17*EXP($CM$17*$CK153)+1-$CL$17,$CL$18*EXP($CM$18*$CK153)+1-$CL$18))</f>
        <v>#REF!</v>
      </c>
      <c r="CQ153" s="14" t="e">
        <f ca="1">IF(CL153=270,$CL$19*EXP($CM$19*$CK153)+1-$CL$19,IF(CL153=90,$CL$17*EXP($CM$17*$CK153)+1-$CL$17,$CL$18*EXP($CM$18*$CK153)+1-$CL$18))</f>
        <v>#REF!</v>
      </c>
      <c r="CR153" s="14" t="e">
        <f ca="1">CP153+1/2*(CQ153-CP153)*(1-COS(2*($CJ153-$CL153)*$CM$8))</f>
        <v>#REF!</v>
      </c>
      <c r="CS153" s="14" t="e">
        <f ca="1">IF(OR(ISNUMBER(I153),ISNUMBER(J153)),MAX(CO153+1/2*(CR153-CO153)*(1-COS(2*$CI153*$CM$8)),IF(SIN(RADIANS(D153))&lt;&gt;0,1-$I153/$G153/ABS(SIN(RADIANS(D153))),0)),IF(ISNUMBER(A153),1,#N/A))</f>
        <v>#N/A</v>
      </c>
      <c r="CT153" s="14"/>
      <c r="CU153" s="14" t="e">
        <f ca="1">S153/(0.5*F153+T153)</f>
        <v>#REF!</v>
      </c>
      <c r="CV153" s="14" t="e">
        <f ca="1">INT(MOD(BA153,360)/90)*90</f>
        <v>#REF!</v>
      </c>
      <c r="CW153" s="14" t="e">
        <f ca="1">IF(CV153=0,$CV$13*EXP($CW$13*$CU153)+1-$CV$13,IF(CV153=180,$CV$11*EXP($CW$11*$CU153)+1-$CV$11,$CV$12*EXP($CW$12*$CU153)+1-$CV$12))</f>
        <v>#REF!</v>
      </c>
      <c r="CX153" s="14" t="e">
        <f ca="1">IF(CV153=270,$CV$13*EXP($CW$13*$CU153)+1-$CV$13,IF(CV153=90,$CV$11*EXP($CW$11*$CU153)+1-$CV$11,$CV$12*EXP($CW$12*$CU153)+1-$CV$12))</f>
        <v>#REF!</v>
      </c>
      <c r="CY153" s="14" t="e">
        <f ca="1">CW153+1/2*(CX153-CW153)*(1-COS(2*($CJ153-$CV153)*$CW$8))</f>
        <v>#REF!</v>
      </c>
      <c r="CZ153" s="14" t="e">
        <f ca="1">IF(CV153=0,$CV$19*EXP($CW$19*$CU153)+1-$CV$19,IF(CV153=180,$CV$17*EXP($CW$17*$CU153)+1-$CV$17,$CV$18*EXP($CW$18*$CU153)+1-$CV$18))</f>
        <v>#REF!</v>
      </c>
      <c r="DA153" s="14" t="e">
        <f ca="1">IF(CV153=270,$CV$19*EXP($CW$19*$CU153)+1-$CV$19,IF(CV153=90,$CV$17*EXP($CW$17*$CU153)+1-$CV$17,$CV$18*EXP($CW$18*$CU153)+1-$CV$18))</f>
        <v>#REF!</v>
      </c>
      <c r="DB153" s="14" t="e">
        <f ca="1">CZ153+1/2*(DA153-CZ153)*(1-COS(2*($CJ153-$CV153)*$CW$8))</f>
        <v>#REF!</v>
      </c>
      <c r="DC153" s="14" t="e">
        <f ca="1">IF(OR(ISNUMBER(S153),ISNUMBER(T153)),CY153+1/2*(DB153-CY153)*(1-COS(2*CI153*$CW$8)),IF(ISNUMBER(A153),1,#N/A))</f>
        <v>#N/A</v>
      </c>
      <c r="DD153" s="14"/>
      <c r="DE153" s="14" t="e">
        <f ca="1">X153/(0.5*G153+Y153)</f>
        <v>#REF!</v>
      </c>
      <c r="DF153" s="14" t="e">
        <f ca="1">INT(MOD(CJ153,360)/90)*90</f>
        <v>#REF!</v>
      </c>
      <c r="DG153" s="14" t="e">
        <f ca="1">IF(DF153=0,$DF$13*EXP($DG$13*$DE153)+1-$DF$13,IF(DF153=180,$DF$11*EXP($DG$11*$DE153)+1-$DF$11,$DF$12*EXP($DG$12*$DE153)+1-$DF$12))</f>
        <v>#REF!</v>
      </c>
      <c r="DH153" s="14" t="e">
        <f ca="1">IF(DF153=270,$DF$13*EXP($DG$13*$DE153)+1-$DF$13,IF(DF153=90,$DF$11*EXP($DG$11*$DE153)+1-$DF$11,$DF$12*EXP($DG$12*$DE153)+1-$DF$12))</f>
        <v>#REF!</v>
      </c>
      <c r="DI153" s="14" t="e">
        <f ca="1">DG153+1/2*(DH153-DG153)*(1-COS(2*($CJ153-$DF153)*$DG$8))</f>
        <v>#REF!</v>
      </c>
      <c r="DJ153" s="14" t="e">
        <f ca="1">MIN(1,IF(DF153=0,$DF$19+(1-$DF$19)/(1+$DE153^2)^$DG$19,IF(DF153=180,$DF$17+(1-$DF$17)/(1+$DE153^2)^$DG$17,$DF$18+(1-$DF$18)/(1+$DE153^2)^$DG$18)))</f>
        <v>#REF!</v>
      </c>
      <c r="DK153" s="14" t="e">
        <f ca="1">IF(DF153=270,$DF$19+(1-$DF$19)/(1+$DE153^2)^$DG$19,IF(DF153=90,$DF$17+(1-$DF$17)/(1+$DE153^2)^$DG$17,$DF$18+(1-$DF$18)/(1+$DE153^2)^$DG$18))</f>
        <v>#REF!</v>
      </c>
      <c r="DL153" s="14" t="e">
        <f ca="1">DJ153+1/2*(DK153-DJ153)*(1-COS(2*($CJ153-$DF153)*$DG$8))</f>
        <v>#REF!</v>
      </c>
      <c r="DM153" s="14" t="e">
        <f ca="1">IF(OR(ISNUMBER(X153),ISNUMBER(Y153)),DI153+1/2*(DL153-DI153)*(1-COS(2*$CI153*$DG$8)),IF(ISNUMBER(A153),1,#N/A))</f>
        <v>#N/A</v>
      </c>
    </row>
    <row r="154" spans="1:117" s="1" customFormat="1">
      <c r="A154" s="33" t="e">
        <f ca="1">INDIRECT("Shading!"&amp;$DZ$24&amp;$EA$24+ROW(A154)-23)</f>
        <v>#REF!</v>
      </c>
      <c r="B154" s="34" t="e">
        <f ca="1">INDIRECT("Shading!"&amp;$DZ$25&amp;$EA$25+ROW(B154)-23)</f>
        <v>#REF!</v>
      </c>
      <c r="C154" s="33" t="e">
        <f ca="1">INDIRECT("Shading!"&amp;$DZ$26&amp;$EA$26+ROW(C154)-23)</f>
        <v>#REF!</v>
      </c>
      <c r="D154" s="33" t="e">
        <f ca="1">INDIRECT("Shading!"&amp;$DZ$27&amp;$EA$27+ROW(D154)-23)</f>
        <v>#REF!</v>
      </c>
      <c r="E154" s="32" t="e">
        <f ca="1">INDIRECT("Shading!"&amp;$DZ$28&amp;$EA$28+ROW(E154)-23)</f>
        <v>#REF!</v>
      </c>
      <c r="F154" s="31" t="e">
        <f ca="1">INDIRECT("Shading!"&amp;$DZ$29&amp;$EA$29+ROW(F154)-23)</f>
        <v>#REF!</v>
      </c>
      <c r="G154" s="31" t="e">
        <f ca="1">INDIRECT("Shading!"&amp;$DZ$30&amp;$EA$30+ROW(G154)-23)</f>
        <v>#REF!</v>
      </c>
      <c r="H154" s="30" t="e">
        <f ca="1">INDIRECT("Shading!"&amp;$DZ$31&amp;$EA$31+ROW(H154)-23)</f>
        <v>#REF!</v>
      </c>
      <c r="I154" s="23"/>
      <c r="J154" s="23"/>
      <c r="K154" s="24"/>
      <c r="L154" s="19"/>
      <c r="M154" s="19"/>
      <c r="N154" s="25">
        <f ca="1">IF(AND(ISNUMBER(I154),ISNUMBER(J154),ISNUMBER(K154),ISNUMBER(L154),ISNUMBER(INDIRECT("Shading!"&amp;$DZ$33&amp;$EA$33+ROW(N154)-23))),INDIRECT("Shading!"&amp;$DZ$33&amp;$EA$33+ROW(N154)-23),1)</f>
        <v>1</v>
      </c>
      <c r="O154" s="25">
        <f ca="1">IF(AND(ISNUMBER(I154),ISNUMBER(J154),ISNUMBER(K154),ISNUMBER(L154),ISNUMBER(INDIRECT("Shading!"&amp;$DZ$34&amp;$EA$34+ROW(N154)-23))),INDIRECT("Shading!"&amp;$DZ$34&amp;$EA$34+ROW(O154)-23),1)</f>
        <v>1</v>
      </c>
      <c r="P154" s="18">
        <f ca="1">IF(AND(ISNUMBER(I154),ISNUMBER(J154),ISNUMBER(K154),ISNUMBER(L154),ISNUMBER(N154)),1-(N154-BJ154)*(K154/IF(OR(E154="East",E154="West"),45,90)*(1-L154)/N154),1)</f>
        <v>1</v>
      </c>
      <c r="Q154" s="17">
        <f ca="1">IF(AND(ISNUMBER(I154),ISNUMBER(J154),ISNUMBER(K154),ISNUMBER(M154),ISNUMBER(O154)),1-(O154-CS154)*(K154/IF(OR(E154="East",E154="West"),45,90)*(1-M154)/O154),1)</f>
        <v>1</v>
      </c>
      <c r="R154" s="32" t="str">
        <f ca="1">IF(OR(P154&gt;1,Q154&gt;1),"Horizon shading ","")</f>
        <v/>
      </c>
      <c r="S154" s="29"/>
      <c r="T154" s="28"/>
      <c r="U154" s="39">
        <f>IF(AND(ISNUMBER(S154),ISNUMBER(T154)),1-0.5*(1-BT154),1)</f>
        <v>1</v>
      </c>
      <c r="V154" s="38">
        <f>IF(AND(ISNUMBER(S154),ISNUMBER(T154)),1-0.5*(1-DC154),1)</f>
        <v>1</v>
      </c>
      <c r="W154" s="215" t="str">
        <f>IF(OR(U154&gt;1,V154&gt;1),"Reveal shading ","")</f>
        <v/>
      </c>
      <c r="X154" s="23"/>
      <c r="Y154" s="23"/>
      <c r="Z154" s="19"/>
      <c r="AA154" s="19"/>
      <c r="AB154" s="25">
        <f ca="1">IF(AND(ISNUMBER(X154),ISNUMBER(Y154),ISNUMBER(Z154),ISNUMBER(INDIRECT("Shading!"&amp;$DZ$35&amp;$EA$35+ROW(N154)-23))),INDIRECT("Shading!"&amp;$DZ$35&amp;$EA$35+ROW(N154)-23),1)</f>
        <v>1</v>
      </c>
      <c r="AC154" s="25">
        <f ca="1">IF(AND(ISNUMBER(X154),ISNUMBER(Y154),ISNUMBER(AA154),ISNUMBER(INDIRECT("Shading!"&amp;$DZ$36&amp;$EA$36+ROW(N154)-23))),INDIRECT("Shading!"&amp;$DZ$36&amp;$EA$36+ROW(O154)-23),1)</f>
        <v>1</v>
      </c>
      <c r="AD154" s="18">
        <f ca="1">IF(AND(ISNUMBER(X154),ISNUMBER(Y154),ISNUMBER(Z154),ISNUMBER(AB154)),1-(AB154-CD154)/AB154*(1-Z154),1)</f>
        <v>1</v>
      </c>
      <c r="AE154" s="17">
        <f ca="1">IF(AND(ISNUMBER(X154),ISNUMBER(Y154),ISNUMBER(AA154),ISNUMBER(AC154)),1-(AC154-DM154)/AC154*(1-AA154),1)</f>
        <v>1</v>
      </c>
      <c r="AF154" s="215" t="str">
        <f ca="1">IF(OR(AD154&gt;1,AE154&gt;1),"Overhang shading ","")</f>
        <v/>
      </c>
      <c r="AG154" s="24"/>
      <c r="AH154" s="24"/>
      <c r="AI154" s="23"/>
      <c r="AJ154" s="37">
        <f>IF(AND(ISNUMBER($AI$19),ISNUMBER(AG154)),$F154*$AI$19/1000*$AG154,0)</f>
        <v>0</v>
      </c>
      <c r="AK154" s="36">
        <f>IF(AND(ISNUMBER($AI$19),ISNUMBER(AH154)),IF(ISNUMBER($AI154),$AI154,$G154)*$AI$19/1000*$AH154,0)</f>
        <v>0</v>
      </c>
      <c r="AL154" s="35">
        <f>IF(OR(AJ154&gt;0,AK154&gt;0),1-(AJ154+AK154)/H154*$AI$18,1)</f>
        <v>1</v>
      </c>
      <c r="AM154" s="215" t="str">
        <f>IF(AL154&gt;1,"Glazing bars/juliet balcony shading ","")</f>
        <v/>
      </c>
      <c r="AN154" s="19"/>
      <c r="AO154" s="19"/>
      <c r="AP154" s="18" t="str">
        <f ca="1">IF(OR(P154*U154*AD154*AL154*IF(ISNUMBER(AN154),AN154,1)&gt;=1,P154*U154*AD154*AL154*IF(ISNUMBER(AN154),AN154,1)=0),"",P154*U154*AD154*AL154*IF(ISNUMBER(AN154),AN154,1))</f>
        <v/>
      </c>
      <c r="AQ154" s="17" t="str">
        <f ca="1">IF(OR(Q154*V154*AE154*AL154*IF(ISNUMBER(AO154),AO154,1)&gt;=1,Q154*V154*AE154*AL154*IF(ISNUMBER(AO154),AO154,1)=0),"",Q154*V154*AE154*AL154*IF(ISNUMBER(AO154),AO154,1))</f>
        <v/>
      </c>
      <c r="AR154" s="16" t="str">
        <f ca="1">'Additional Shading 424'!$AP154</f>
        <v/>
      </c>
      <c r="AS154" s="16" t="str">
        <f ca="1">'Additional Shading 424'!$AQ154</f>
        <v/>
      </c>
      <c r="AZ154" s="15" t="e">
        <f ca="1">D154</f>
        <v>#REF!</v>
      </c>
      <c r="BA154" s="15" t="e">
        <f ca="1">C154</f>
        <v>#REF!</v>
      </c>
      <c r="BB154" s="14">
        <f>IF(AND(I154=0,J154=0),1,I154/J154)</f>
        <v>1</v>
      </c>
      <c r="BC154" s="14" t="e">
        <f ca="1">INT(MOD(BA154,360)/90)*90</f>
        <v>#REF!</v>
      </c>
      <c r="BD154" s="14" t="e">
        <f ca="1">IF(BC154=0,$BC$13+(1-$BC$13)/(1+$BB154^2)^$BD$13,IF(BC154=180,$BC$11+(1-$BC$11)/(1+$BB154^2)^$BD$11,$BC$12+(1-$BC$12)/(1+$BB154^2)^$BD$12))</f>
        <v>#REF!</v>
      </c>
      <c r="BE154" s="14" t="e">
        <f ca="1">IF(BC154=270,$BC$13+(1-$BC$13)/(1+$BB154^2)^$BD$13,IF(BC154=90,$BC$11+(1-$BC$11)/(1+$BB154^2)^$BD$11,$BC$12+(1-$BC$12)/(1+$BB154^2)^$BD$12))</f>
        <v>#REF!</v>
      </c>
      <c r="BF154" s="14" t="e">
        <f ca="1">BD154+1/2*(BE154-BD154)*(1-COS(2*($BA154-$BC154)*$BD$8))</f>
        <v>#REF!</v>
      </c>
      <c r="BG154" s="14" t="e">
        <f ca="1">IF(BC154=0,$BC$19*EXP($BD$19*$BB154)+1-$BC$19,IF(BC154=180,$BC$17+(1-$BC$17)/(1+$BB154^2)^$BD$17,$BC$18*EXP($BD$18*$BB154)+1-$BC$18))</f>
        <v>#REF!</v>
      </c>
      <c r="BH154" s="14" t="e">
        <f ca="1">IF(BC154=270,$BC$19*EXP($BD$19*$BB154)+1-$BC$19,IF(BC154=90,$BC$17+(1-$BC$17)/(1+$BB154^2)^$BD$17,$BC$18*EXP($BD$18*$BB154)+1-$BC$18))</f>
        <v>#REF!</v>
      </c>
      <c r="BI154" s="14" t="e">
        <f ca="1">BG154+1/2*(BH154-BG154)*(1-COS(2*($BA154-$BC154)*$BD$8))</f>
        <v>#REF!</v>
      </c>
      <c r="BJ154" s="14" t="e">
        <f ca="1">IF(OR(ISNUMBER(I154),ISNUMBER(J154)),MAX(BF154+1/2*(BI154-BF154)*(1-COS(2*$AZ154*$BD$8)),IF(SIN(RADIANS(D154))&lt;&gt;0,1-$I154/$G154/ABS(SIN(RADIANS(D154))),0)),IF(ISNUMBER(A154),1,#N/A))</f>
        <v>#N/A</v>
      </c>
      <c r="BK154" s="14"/>
      <c r="BL154" s="14" t="e">
        <f ca="1">S154/(0.5*F154+T154)</f>
        <v>#REF!</v>
      </c>
      <c r="BM154" s="14" t="e">
        <f ca="1">INT(MOD(BA154,360)/90)*90</f>
        <v>#REF!</v>
      </c>
      <c r="BN154" s="14" t="e">
        <f ca="1">IF(BM154=0,$BM$13*EXP($BN$13*$BL154)+1-$BM$13,IF(BM154=180,$BM$11*EXP($BN$11*$BL154)+1-$BM$11,$BM$12*EXP($BN$12*$BL154)+1-$BM$12))</f>
        <v>#REF!</v>
      </c>
      <c r="BO154" s="14" t="e">
        <f ca="1">IF(BM154=270,$BM$13*EXP($BN$13*$BL154)+1-$BM$13,IF(BM154=90,$BM$11*EXP($BN$11*$BL154)+1-$BM$11,$BM$12*EXP($BN$12*$BL154)+1-$BM$12))</f>
        <v>#REF!</v>
      </c>
      <c r="BP154" s="14" t="e">
        <f ca="1">BN154+1/2*(BO154-BN154)*(1-COS(2*($C154-$BM154)*$BN$8))</f>
        <v>#REF!</v>
      </c>
      <c r="BQ154" s="14" t="e">
        <f ca="1">IF(BM154=0,$BM$19*EXP($BN$19*$BL154)+1-$BM$19,IF(BM154=180,$BM$17*EXP($BN$17*$BL154)+1-$BM$17,$BM$18*EXP($BN$18*$BL154)+1-$BM$18))</f>
        <v>#REF!</v>
      </c>
      <c r="BR154" s="14" t="e">
        <f ca="1">IF(BM154=270,$BM$19*EXP($BN$19*$BL154)+1-$BM$19,IF(BM154=90,$BM$17*EXP($BN$17*$BL154)+1-$BM$17,$BM$18*EXP($BN$18*$BL154)+1-$BM$18))</f>
        <v>#REF!</v>
      </c>
      <c r="BS154" s="14" t="e">
        <f ca="1">BQ154+1/2*(BR154-BQ154)*(1-COS(2*($C154-$BM154)*$BN$8))</f>
        <v>#REF!</v>
      </c>
      <c r="BT154" s="14" t="e">
        <f ca="1">BP154+1/2*(BS154-BP154)*(1-COS(2*$AZ154*$BN$8))</f>
        <v>#REF!</v>
      </c>
      <c r="BU154" s="14"/>
      <c r="BV154" s="14" t="e">
        <f ca="1">X154/(0.5*G154+Y154)</f>
        <v>#REF!</v>
      </c>
      <c r="BW154" s="14" t="e">
        <f ca="1">INT(MOD(BA154,360)/90)*90</f>
        <v>#REF!</v>
      </c>
      <c r="BX154" s="14" t="e">
        <f ca="1">IF(BW154=0,$BW$13*EXP($BX$13*$BV154)+1-$BW$13,IF(BW154=180,$BW$11*EXP($BX$11*$BV154)+1-$BW$11,$BW$12*EXP($BX$12*$BV154)+1-$BW$12))</f>
        <v>#REF!</v>
      </c>
      <c r="BY154" s="14" t="e">
        <f ca="1">IF(BW154=270,$BW$13*EXP($BX$13*$BV154)+1-$BW$13,IF(BW154=90,$BW$11*EXP($BX$11*$BV154)+1-$BW$11,$BW$12*EXP($BX$12*$BV154)+1-$BW$12))</f>
        <v>#REF!</v>
      </c>
      <c r="BZ154" s="14" t="e">
        <f ca="1">BX154+1/2*(BY154-BX154)*(1-COS(2*($BA154-$BW154)*$BX$8))</f>
        <v>#REF!</v>
      </c>
      <c r="CA154" s="14" t="e">
        <f ca="1">MIN(1,IF(BW154=0,$BW$19*EXP($BX$19*$BV154)+1-$BW$19,IF(BW154=180,$BW$17*EXP($BX$17*$BV154)+1-$BW$17,$BW$18*EXP($BX$18*$BV154)+1-$BW$18)))</f>
        <v>#REF!</v>
      </c>
      <c r="CB154" s="14" t="e">
        <f ca="1">IF(BW154=270,$BW$19*EXP($BX$19*$BV154)+1-$BW$19,IF(BW154=90,$BW$17*EXP($BX$17*$BV154)+1-$BW$17,$BW$18*EXP($BX$18*$BV154)+1-$BW$18))</f>
        <v>#REF!</v>
      </c>
      <c r="CC154" s="14" t="e">
        <f ca="1">CA154+1/2*(CB154-CA154)*(1-COS(2*($BA154-$BW154)*$BX$8))</f>
        <v>#REF!</v>
      </c>
      <c r="CD154" s="14" t="e">
        <f ca="1">BZ154+1/2*(CC154-BZ154)*(1-COS(2*$AZ154*$BX$8))</f>
        <v>#REF!</v>
      </c>
      <c r="CI154" s="15" t="e">
        <f ca="1">D154</f>
        <v>#REF!</v>
      </c>
      <c r="CJ154" s="15" t="e">
        <f ca="1">C154</f>
        <v>#REF!</v>
      </c>
      <c r="CK154" s="14">
        <f>IF(AND(I154=0,J154=0),1,I154/J154)</f>
        <v>1</v>
      </c>
      <c r="CL154" s="14" t="e">
        <f ca="1">INT(MOD(CJ154,360)/90)*90</f>
        <v>#REF!</v>
      </c>
      <c r="CM154" s="14" t="e">
        <f ca="1">IF(CL154=0,$CL$13*EXP($CM$13*$CK154)+1-$CL$13,IF(CL154=180,$CL$11*EXP($CM$11*$CK154)+1-$CL$11,$CL$12*EXP($CM$12*$CK154)+1-$CL$12))</f>
        <v>#REF!</v>
      </c>
      <c r="CN154" s="14" t="e">
        <f ca="1">IF(CL154=270,$CL$13*EXP($CM$13*$CK154)+1-$CL$13,IF(CL154=90,$CL$11*EXP($CM$11*$CK154)+1-$CL$11,$CL$12*EXP($CM$12*$CK154)+1-$CL$12))</f>
        <v>#REF!</v>
      </c>
      <c r="CO154" s="14" t="e">
        <f ca="1">CM154+1/2*(CN154-CM154)*(1-COS(2*($CJ154-$CL154)*$CM$8))</f>
        <v>#REF!</v>
      </c>
      <c r="CP154" s="14" t="e">
        <f ca="1">IF(CL154=0,$CL$19*EXP($CM$19*$CK154)+1-$CL$19,IF(CL154=180,$CL$17*EXP($CM$17*$CK154)+1-$CL$17,$CL$18*EXP($CM$18*$CK154)+1-$CL$18))</f>
        <v>#REF!</v>
      </c>
      <c r="CQ154" s="14" t="e">
        <f ca="1">IF(CL154=270,$CL$19*EXP($CM$19*$CK154)+1-$CL$19,IF(CL154=90,$CL$17*EXP($CM$17*$CK154)+1-$CL$17,$CL$18*EXP($CM$18*$CK154)+1-$CL$18))</f>
        <v>#REF!</v>
      </c>
      <c r="CR154" s="14" t="e">
        <f ca="1">CP154+1/2*(CQ154-CP154)*(1-COS(2*($CJ154-$CL154)*$CM$8))</f>
        <v>#REF!</v>
      </c>
      <c r="CS154" s="14" t="e">
        <f ca="1">IF(OR(ISNUMBER(I154),ISNUMBER(J154)),MAX(CO154+1/2*(CR154-CO154)*(1-COS(2*$CI154*$CM$8)),IF(SIN(RADIANS(D154))&lt;&gt;0,1-$I154/$G154/ABS(SIN(RADIANS(D154))),0)),IF(ISNUMBER(A154),1,#N/A))</f>
        <v>#N/A</v>
      </c>
      <c r="CT154" s="14"/>
      <c r="CU154" s="14" t="e">
        <f ca="1">S154/(0.5*F154+T154)</f>
        <v>#REF!</v>
      </c>
      <c r="CV154" s="14" t="e">
        <f ca="1">INT(MOD(BA154,360)/90)*90</f>
        <v>#REF!</v>
      </c>
      <c r="CW154" s="14" t="e">
        <f ca="1">IF(CV154=0,$CV$13*EXP($CW$13*$CU154)+1-$CV$13,IF(CV154=180,$CV$11*EXP($CW$11*$CU154)+1-$CV$11,$CV$12*EXP($CW$12*$CU154)+1-$CV$12))</f>
        <v>#REF!</v>
      </c>
      <c r="CX154" s="14" t="e">
        <f ca="1">IF(CV154=270,$CV$13*EXP($CW$13*$CU154)+1-$CV$13,IF(CV154=90,$CV$11*EXP($CW$11*$CU154)+1-$CV$11,$CV$12*EXP($CW$12*$CU154)+1-$CV$12))</f>
        <v>#REF!</v>
      </c>
      <c r="CY154" s="14" t="e">
        <f ca="1">CW154+1/2*(CX154-CW154)*(1-COS(2*($CJ154-$CV154)*$CW$8))</f>
        <v>#REF!</v>
      </c>
      <c r="CZ154" s="14" t="e">
        <f ca="1">IF(CV154=0,$CV$19*EXP($CW$19*$CU154)+1-$CV$19,IF(CV154=180,$CV$17*EXP($CW$17*$CU154)+1-$CV$17,$CV$18*EXP($CW$18*$CU154)+1-$CV$18))</f>
        <v>#REF!</v>
      </c>
      <c r="DA154" s="14" t="e">
        <f ca="1">IF(CV154=270,$CV$19*EXP($CW$19*$CU154)+1-$CV$19,IF(CV154=90,$CV$17*EXP($CW$17*$CU154)+1-$CV$17,$CV$18*EXP($CW$18*$CU154)+1-$CV$18))</f>
        <v>#REF!</v>
      </c>
      <c r="DB154" s="14" t="e">
        <f ca="1">CZ154+1/2*(DA154-CZ154)*(1-COS(2*($CJ154-$CV154)*$CW$8))</f>
        <v>#REF!</v>
      </c>
      <c r="DC154" s="14" t="e">
        <f ca="1">IF(OR(ISNUMBER(S154),ISNUMBER(T154)),CY154+1/2*(DB154-CY154)*(1-COS(2*CI154*$CW$8)),IF(ISNUMBER(A154),1,#N/A))</f>
        <v>#N/A</v>
      </c>
      <c r="DD154" s="14"/>
      <c r="DE154" s="14" t="e">
        <f ca="1">X154/(0.5*G154+Y154)</f>
        <v>#REF!</v>
      </c>
      <c r="DF154" s="14" t="e">
        <f ca="1">INT(MOD(CJ154,360)/90)*90</f>
        <v>#REF!</v>
      </c>
      <c r="DG154" s="14" t="e">
        <f ca="1">IF(DF154=0,$DF$13*EXP($DG$13*$DE154)+1-$DF$13,IF(DF154=180,$DF$11*EXP($DG$11*$DE154)+1-$DF$11,$DF$12*EXP($DG$12*$DE154)+1-$DF$12))</f>
        <v>#REF!</v>
      </c>
      <c r="DH154" s="14" t="e">
        <f ca="1">IF(DF154=270,$DF$13*EXP($DG$13*$DE154)+1-$DF$13,IF(DF154=90,$DF$11*EXP($DG$11*$DE154)+1-$DF$11,$DF$12*EXP($DG$12*$DE154)+1-$DF$12))</f>
        <v>#REF!</v>
      </c>
      <c r="DI154" s="14" t="e">
        <f ca="1">DG154+1/2*(DH154-DG154)*(1-COS(2*($CJ154-$DF154)*$DG$8))</f>
        <v>#REF!</v>
      </c>
      <c r="DJ154" s="14" t="e">
        <f ca="1">MIN(1,IF(DF154=0,$DF$19+(1-$DF$19)/(1+$DE154^2)^$DG$19,IF(DF154=180,$DF$17+(1-$DF$17)/(1+$DE154^2)^$DG$17,$DF$18+(1-$DF$18)/(1+$DE154^2)^$DG$18)))</f>
        <v>#REF!</v>
      </c>
      <c r="DK154" s="14" t="e">
        <f ca="1">IF(DF154=270,$DF$19+(1-$DF$19)/(1+$DE154^2)^$DG$19,IF(DF154=90,$DF$17+(1-$DF$17)/(1+$DE154^2)^$DG$17,$DF$18+(1-$DF$18)/(1+$DE154^2)^$DG$18))</f>
        <v>#REF!</v>
      </c>
      <c r="DL154" s="14" t="e">
        <f ca="1">DJ154+1/2*(DK154-DJ154)*(1-COS(2*($CJ154-$DF154)*$DG$8))</f>
        <v>#REF!</v>
      </c>
      <c r="DM154" s="14" t="e">
        <f ca="1">IF(OR(ISNUMBER(X154),ISNUMBER(Y154)),DI154+1/2*(DL154-DI154)*(1-COS(2*$CI154*$DG$8)),IF(ISNUMBER(A154),1,#N/A))</f>
        <v>#N/A</v>
      </c>
    </row>
    <row r="155" spans="1:117" s="1" customFormat="1">
      <c r="A155" s="33" t="e">
        <f ca="1">INDIRECT("Shading!"&amp;$DZ$24&amp;$EA$24+ROW(A155)-23)</f>
        <v>#REF!</v>
      </c>
      <c r="B155" s="34" t="e">
        <f ca="1">INDIRECT("Shading!"&amp;$DZ$25&amp;$EA$25+ROW(B155)-23)</f>
        <v>#REF!</v>
      </c>
      <c r="C155" s="33" t="e">
        <f ca="1">INDIRECT("Shading!"&amp;$DZ$26&amp;$EA$26+ROW(C155)-23)</f>
        <v>#REF!</v>
      </c>
      <c r="D155" s="33" t="e">
        <f ca="1">INDIRECT("Shading!"&amp;$DZ$27&amp;$EA$27+ROW(D155)-23)</f>
        <v>#REF!</v>
      </c>
      <c r="E155" s="32" t="e">
        <f ca="1">INDIRECT("Shading!"&amp;$DZ$28&amp;$EA$28+ROW(E155)-23)</f>
        <v>#REF!</v>
      </c>
      <c r="F155" s="31" t="e">
        <f ca="1">INDIRECT("Shading!"&amp;$DZ$29&amp;$EA$29+ROW(F155)-23)</f>
        <v>#REF!</v>
      </c>
      <c r="G155" s="31" t="e">
        <f ca="1">INDIRECT("Shading!"&amp;$DZ$30&amp;$EA$30+ROW(G155)-23)</f>
        <v>#REF!</v>
      </c>
      <c r="H155" s="30" t="e">
        <f ca="1">INDIRECT("Shading!"&amp;$DZ$31&amp;$EA$31+ROW(H155)-23)</f>
        <v>#REF!</v>
      </c>
      <c r="I155" s="23"/>
      <c r="J155" s="23"/>
      <c r="K155" s="24"/>
      <c r="L155" s="19"/>
      <c r="M155" s="19"/>
      <c r="N155" s="25">
        <f ca="1">IF(AND(ISNUMBER(I155),ISNUMBER(J155),ISNUMBER(K155),ISNUMBER(L155),ISNUMBER(INDIRECT("Shading!"&amp;$DZ$33&amp;$EA$33+ROW(N155)-23))),INDIRECT("Shading!"&amp;$DZ$33&amp;$EA$33+ROW(N155)-23),1)</f>
        <v>1</v>
      </c>
      <c r="O155" s="25">
        <f ca="1">IF(AND(ISNUMBER(I155),ISNUMBER(J155),ISNUMBER(K155),ISNUMBER(L155),ISNUMBER(INDIRECT("Shading!"&amp;$DZ$34&amp;$EA$34+ROW(N155)-23))),INDIRECT("Shading!"&amp;$DZ$34&amp;$EA$34+ROW(O155)-23),1)</f>
        <v>1</v>
      </c>
      <c r="P155" s="18">
        <f ca="1">IF(AND(ISNUMBER(I155),ISNUMBER(J155),ISNUMBER(K155),ISNUMBER(L155),ISNUMBER(N155)),1-(N155-BJ155)*(K155/IF(OR(E155="East",E155="West"),45,90)*(1-L155)/N155),1)</f>
        <v>1</v>
      </c>
      <c r="Q155" s="17">
        <f ca="1">IF(AND(ISNUMBER(I155),ISNUMBER(J155),ISNUMBER(K155),ISNUMBER(M155),ISNUMBER(O155)),1-(O155-CS155)*(K155/IF(OR(E155="East",E155="West"),45,90)*(1-M155)/O155),1)</f>
        <v>1</v>
      </c>
      <c r="R155" s="32" t="str">
        <f ca="1">IF(OR(P155&gt;1,Q155&gt;1),"Horizon shading ","")</f>
        <v/>
      </c>
      <c r="S155" s="29"/>
      <c r="T155" s="28"/>
      <c r="U155" s="39">
        <f>IF(AND(ISNUMBER(S155),ISNUMBER(T155)),1-0.5*(1-BT155),1)</f>
        <v>1</v>
      </c>
      <c r="V155" s="38">
        <f>IF(AND(ISNUMBER(S155),ISNUMBER(T155)),1-0.5*(1-DC155),1)</f>
        <v>1</v>
      </c>
      <c r="W155" s="215" t="str">
        <f>IF(OR(U155&gt;1,V155&gt;1),"Reveal shading ","")</f>
        <v/>
      </c>
      <c r="X155" s="23"/>
      <c r="Y155" s="23"/>
      <c r="Z155" s="19"/>
      <c r="AA155" s="19"/>
      <c r="AB155" s="25">
        <f ca="1">IF(AND(ISNUMBER(X155),ISNUMBER(Y155),ISNUMBER(Z155),ISNUMBER(INDIRECT("Shading!"&amp;$DZ$35&amp;$EA$35+ROW(N155)-23))),INDIRECT("Shading!"&amp;$DZ$35&amp;$EA$35+ROW(N155)-23),1)</f>
        <v>1</v>
      </c>
      <c r="AC155" s="25">
        <f ca="1">IF(AND(ISNUMBER(X155),ISNUMBER(Y155),ISNUMBER(AA155),ISNUMBER(INDIRECT("Shading!"&amp;$DZ$36&amp;$EA$36+ROW(N155)-23))),INDIRECT("Shading!"&amp;$DZ$36&amp;$EA$36+ROW(O155)-23),1)</f>
        <v>1</v>
      </c>
      <c r="AD155" s="18">
        <f ca="1">IF(AND(ISNUMBER(X155),ISNUMBER(Y155),ISNUMBER(Z155),ISNUMBER(AB155)),1-(AB155-CD155)/AB155*(1-Z155),1)</f>
        <v>1</v>
      </c>
      <c r="AE155" s="17">
        <f ca="1">IF(AND(ISNUMBER(X155),ISNUMBER(Y155),ISNUMBER(AA155),ISNUMBER(AC155)),1-(AC155-DM155)/AC155*(1-AA155),1)</f>
        <v>1</v>
      </c>
      <c r="AF155" s="215" t="str">
        <f ca="1">IF(OR(AD155&gt;1,AE155&gt;1),"Overhang shading ","")</f>
        <v/>
      </c>
      <c r="AG155" s="24"/>
      <c r="AH155" s="24"/>
      <c r="AI155" s="23"/>
      <c r="AJ155" s="37">
        <f>IF(AND(ISNUMBER($AI$19),ISNUMBER(AG155)),$F155*$AI$19/1000*$AG155,0)</f>
        <v>0</v>
      </c>
      <c r="AK155" s="36">
        <f>IF(AND(ISNUMBER($AI$19),ISNUMBER(AH155)),IF(ISNUMBER($AI155),$AI155,$G155)*$AI$19/1000*$AH155,0)</f>
        <v>0</v>
      </c>
      <c r="AL155" s="35">
        <f>IF(OR(AJ155&gt;0,AK155&gt;0),1-(AJ155+AK155)/H155*$AI$18,1)</f>
        <v>1</v>
      </c>
      <c r="AM155" s="215" t="str">
        <f>IF(AL155&gt;1,"Glazing bars/juliet balcony shading ","")</f>
        <v/>
      </c>
      <c r="AN155" s="19"/>
      <c r="AO155" s="19"/>
      <c r="AP155" s="18" t="str">
        <f ca="1">IF(OR(P155*U155*AD155*AL155*IF(ISNUMBER(AN155),AN155,1)&gt;=1,P155*U155*AD155*AL155*IF(ISNUMBER(AN155),AN155,1)=0),"",P155*U155*AD155*AL155*IF(ISNUMBER(AN155),AN155,1))</f>
        <v/>
      </c>
      <c r="AQ155" s="17" t="str">
        <f ca="1">IF(OR(Q155*V155*AE155*AL155*IF(ISNUMBER(AO155),AO155,1)&gt;=1,Q155*V155*AE155*AL155*IF(ISNUMBER(AO155),AO155,1)=0),"",Q155*V155*AE155*AL155*IF(ISNUMBER(AO155),AO155,1))</f>
        <v/>
      </c>
      <c r="AR155" s="16" t="str">
        <f ca="1">'Additional Shading 424'!$AP155</f>
        <v/>
      </c>
      <c r="AS155" s="16" t="str">
        <f ca="1">'Additional Shading 424'!$AQ155</f>
        <v/>
      </c>
      <c r="AZ155" s="15" t="e">
        <f ca="1">D155</f>
        <v>#REF!</v>
      </c>
      <c r="BA155" s="15" t="e">
        <f ca="1">C155</f>
        <v>#REF!</v>
      </c>
      <c r="BB155" s="14">
        <f>IF(AND(I155=0,J155=0),1,I155/J155)</f>
        <v>1</v>
      </c>
      <c r="BC155" s="14" t="e">
        <f ca="1">INT(MOD(BA155,360)/90)*90</f>
        <v>#REF!</v>
      </c>
      <c r="BD155" s="14" t="e">
        <f ca="1">IF(BC155=0,$BC$13+(1-$BC$13)/(1+$BB155^2)^$BD$13,IF(BC155=180,$BC$11+(1-$BC$11)/(1+$BB155^2)^$BD$11,$BC$12+(1-$BC$12)/(1+$BB155^2)^$BD$12))</f>
        <v>#REF!</v>
      </c>
      <c r="BE155" s="14" t="e">
        <f ca="1">IF(BC155=270,$BC$13+(1-$BC$13)/(1+$BB155^2)^$BD$13,IF(BC155=90,$BC$11+(1-$BC$11)/(1+$BB155^2)^$BD$11,$BC$12+(1-$BC$12)/(1+$BB155^2)^$BD$12))</f>
        <v>#REF!</v>
      </c>
      <c r="BF155" s="14" t="e">
        <f ca="1">BD155+1/2*(BE155-BD155)*(1-COS(2*($BA155-$BC155)*$BD$8))</f>
        <v>#REF!</v>
      </c>
      <c r="BG155" s="14" t="e">
        <f ca="1">IF(BC155=0,$BC$19*EXP($BD$19*$BB155)+1-$BC$19,IF(BC155=180,$BC$17+(1-$BC$17)/(1+$BB155^2)^$BD$17,$BC$18*EXP($BD$18*$BB155)+1-$BC$18))</f>
        <v>#REF!</v>
      </c>
      <c r="BH155" s="14" t="e">
        <f ca="1">IF(BC155=270,$BC$19*EXP($BD$19*$BB155)+1-$BC$19,IF(BC155=90,$BC$17+(1-$BC$17)/(1+$BB155^2)^$BD$17,$BC$18*EXP($BD$18*$BB155)+1-$BC$18))</f>
        <v>#REF!</v>
      </c>
      <c r="BI155" s="14" t="e">
        <f ca="1">BG155+1/2*(BH155-BG155)*(1-COS(2*($BA155-$BC155)*$BD$8))</f>
        <v>#REF!</v>
      </c>
      <c r="BJ155" s="14" t="e">
        <f ca="1">IF(OR(ISNUMBER(I155),ISNUMBER(J155)),MAX(BF155+1/2*(BI155-BF155)*(1-COS(2*$AZ155*$BD$8)),IF(SIN(RADIANS(D155))&lt;&gt;0,1-$I155/$G155/ABS(SIN(RADIANS(D155))),0)),IF(ISNUMBER(A155),1,#N/A))</f>
        <v>#N/A</v>
      </c>
      <c r="BK155" s="14"/>
      <c r="BL155" s="14" t="e">
        <f ca="1">S155/(0.5*F155+T155)</f>
        <v>#REF!</v>
      </c>
      <c r="BM155" s="14" t="e">
        <f ca="1">INT(MOD(BA155,360)/90)*90</f>
        <v>#REF!</v>
      </c>
      <c r="BN155" s="14" t="e">
        <f ca="1">IF(BM155=0,$BM$13*EXP($BN$13*$BL155)+1-$BM$13,IF(BM155=180,$BM$11*EXP($BN$11*$BL155)+1-$BM$11,$BM$12*EXP($BN$12*$BL155)+1-$BM$12))</f>
        <v>#REF!</v>
      </c>
      <c r="BO155" s="14" t="e">
        <f ca="1">IF(BM155=270,$BM$13*EXP($BN$13*$BL155)+1-$BM$13,IF(BM155=90,$BM$11*EXP($BN$11*$BL155)+1-$BM$11,$BM$12*EXP($BN$12*$BL155)+1-$BM$12))</f>
        <v>#REF!</v>
      </c>
      <c r="BP155" s="14" t="e">
        <f ca="1">BN155+1/2*(BO155-BN155)*(1-COS(2*($C155-$BM155)*$BN$8))</f>
        <v>#REF!</v>
      </c>
      <c r="BQ155" s="14" t="e">
        <f ca="1">IF(BM155=0,$BM$19*EXP($BN$19*$BL155)+1-$BM$19,IF(BM155=180,$BM$17*EXP($BN$17*$BL155)+1-$BM$17,$BM$18*EXP($BN$18*$BL155)+1-$BM$18))</f>
        <v>#REF!</v>
      </c>
      <c r="BR155" s="14" t="e">
        <f ca="1">IF(BM155=270,$BM$19*EXP($BN$19*$BL155)+1-$BM$19,IF(BM155=90,$BM$17*EXP($BN$17*$BL155)+1-$BM$17,$BM$18*EXP($BN$18*$BL155)+1-$BM$18))</f>
        <v>#REF!</v>
      </c>
      <c r="BS155" s="14" t="e">
        <f ca="1">BQ155+1/2*(BR155-BQ155)*(1-COS(2*($C155-$BM155)*$BN$8))</f>
        <v>#REF!</v>
      </c>
      <c r="BT155" s="14" t="e">
        <f ca="1">BP155+1/2*(BS155-BP155)*(1-COS(2*$AZ155*$BN$8))</f>
        <v>#REF!</v>
      </c>
      <c r="BU155" s="14"/>
      <c r="BV155" s="14" t="e">
        <f ca="1">X155/(0.5*G155+Y155)</f>
        <v>#REF!</v>
      </c>
      <c r="BW155" s="14" t="e">
        <f ca="1">INT(MOD(BA155,360)/90)*90</f>
        <v>#REF!</v>
      </c>
      <c r="BX155" s="14" t="e">
        <f ca="1">IF(BW155=0,$BW$13*EXP($BX$13*$BV155)+1-$BW$13,IF(BW155=180,$BW$11*EXP($BX$11*$BV155)+1-$BW$11,$BW$12*EXP($BX$12*$BV155)+1-$BW$12))</f>
        <v>#REF!</v>
      </c>
      <c r="BY155" s="14" t="e">
        <f ca="1">IF(BW155=270,$BW$13*EXP($BX$13*$BV155)+1-$BW$13,IF(BW155=90,$BW$11*EXP($BX$11*$BV155)+1-$BW$11,$BW$12*EXP($BX$12*$BV155)+1-$BW$12))</f>
        <v>#REF!</v>
      </c>
      <c r="BZ155" s="14" t="e">
        <f ca="1">BX155+1/2*(BY155-BX155)*(1-COS(2*($BA155-$BW155)*$BX$8))</f>
        <v>#REF!</v>
      </c>
      <c r="CA155" s="14" t="e">
        <f ca="1">MIN(1,IF(BW155=0,$BW$19*EXP($BX$19*$BV155)+1-$BW$19,IF(BW155=180,$BW$17*EXP($BX$17*$BV155)+1-$BW$17,$BW$18*EXP($BX$18*$BV155)+1-$BW$18)))</f>
        <v>#REF!</v>
      </c>
      <c r="CB155" s="14" t="e">
        <f ca="1">IF(BW155=270,$BW$19*EXP($BX$19*$BV155)+1-$BW$19,IF(BW155=90,$BW$17*EXP($BX$17*$BV155)+1-$BW$17,$BW$18*EXP($BX$18*$BV155)+1-$BW$18))</f>
        <v>#REF!</v>
      </c>
      <c r="CC155" s="14" t="e">
        <f ca="1">CA155+1/2*(CB155-CA155)*(1-COS(2*($BA155-$BW155)*$BX$8))</f>
        <v>#REF!</v>
      </c>
      <c r="CD155" s="14" t="e">
        <f ca="1">BZ155+1/2*(CC155-BZ155)*(1-COS(2*$AZ155*$BX$8))</f>
        <v>#REF!</v>
      </c>
      <c r="CI155" s="15" t="e">
        <f ca="1">D155</f>
        <v>#REF!</v>
      </c>
      <c r="CJ155" s="15" t="e">
        <f ca="1">C155</f>
        <v>#REF!</v>
      </c>
      <c r="CK155" s="14">
        <f>IF(AND(I155=0,J155=0),1,I155/J155)</f>
        <v>1</v>
      </c>
      <c r="CL155" s="14" t="e">
        <f ca="1">INT(MOD(CJ155,360)/90)*90</f>
        <v>#REF!</v>
      </c>
      <c r="CM155" s="14" t="e">
        <f ca="1">IF(CL155=0,$CL$13*EXP($CM$13*$CK155)+1-$CL$13,IF(CL155=180,$CL$11*EXP($CM$11*$CK155)+1-$CL$11,$CL$12*EXP($CM$12*$CK155)+1-$CL$12))</f>
        <v>#REF!</v>
      </c>
      <c r="CN155" s="14" t="e">
        <f ca="1">IF(CL155=270,$CL$13*EXP($CM$13*$CK155)+1-$CL$13,IF(CL155=90,$CL$11*EXP($CM$11*$CK155)+1-$CL$11,$CL$12*EXP($CM$12*$CK155)+1-$CL$12))</f>
        <v>#REF!</v>
      </c>
      <c r="CO155" s="14" t="e">
        <f ca="1">CM155+1/2*(CN155-CM155)*(1-COS(2*($CJ155-$CL155)*$CM$8))</f>
        <v>#REF!</v>
      </c>
      <c r="CP155" s="14" t="e">
        <f ca="1">IF(CL155=0,$CL$19*EXP($CM$19*$CK155)+1-$CL$19,IF(CL155=180,$CL$17*EXP($CM$17*$CK155)+1-$CL$17,$CL$18*EXP($CM$18*$CK155)+1-$CL$18))</f>
        <v>#REF!</v>
      </c>
      <c r="CQ155" s="14" t="e">
        <f ca="1">IF(CL155=270,$CL$19*EXP($CM$19*$CK155)+1-$CL$19,IF(CL155=90,$CL$17*EXP($CM$17*$CK155)+1-$CL$17,$CL$18*EXP($CM$18*$CK155)+1-$CL$18))</f>
        <v>#REF!</v>
      </c>
      <c r="CR155" s="14" t="e">
        <f ca="1">CP155+1/2*(CQ155-CP155)*(1-COS(2*($CJ155-$CL155)*$CM$8))</f>
        <v>#REF!</v>
      </c>
      <c r="CS155" s="14" t="e">
        <f ca="1">IF(OR(ISNUMBER(I155),ISNUMBER(J155)),MAX(CO155+1/2*(CR155-CO155)*(1-COS(2*$CI155*$CM$8)),IF(SIN(RADIANS(D155))&lt;&gt;0,1-$I155/$G155/ABS(SIN(RADIANS(D155))),0)),IF(ISNUMBER(A155),1,#N/A))</f>
        <v>#N/A</v>
      </c>
      <c r="CT155" s="14"/>
      <c r="CU155" s="14" t="e">
        <f ca="1">S155/(0.5*F155+T155)</f>
        <v>#REF!</v>
      </c>
      <c r="CV155" s="14" t="e">
        <f ca="1">INT(MOD(BA155,360)/90)*90</f>
        <v>#REF!</v>
      </c>
      <c r="CW155" s="14" t="e">
        <f ca="1">IF(CV155=0,$CV$13*EXP($CW$13*$CU155)+1-$CV$13,IF(CV155=180,$CV$11*EXP($CW$11*$CU155)+1-$CV$11,$CV$12*EXP($CW$12*$CU155)+1-$CV$12))</f>
        <v>#REF!</v>
      </c>
      <c r="CX155" s="14" t="e">
        <f ca="1">IF(CV155=270,$CV$13*EXP($CW$13*$CU155)+1-$CV$13,IF(CV155=90,$CV$11*EXP($CW$11*$CU155)+1-$CV$11,$CV$12*EXP($CW$12*$CU155)+1-$CV$12))</f>
        <v>#REF!</v>
      </c>
      <c r="CY155" s="14" t="e">
        <f ca="1">CW155+1/2*(CX155-CW155)*(1-COS(2*($CJ155-$CV155)*$CW$8))</f>
        <v>#REF!</v>
      </c>
      <c r="CZ155" s="14" t="e">
        <f ca="1">IF(CV155=0,$CV$19*EXP($CW$19*$CU155)+1-$CV$19,IF(CV155=180,$CV$17*EXP($CW$17*$CU155)+1-$CV$17,$CV$18*EXP($CW$18*$CU155)+1-$CV$18))</f>
        <v>#REF!</v>
      </c>
      <c r="DA155" s="14" t="e">
        <f ca="1">IF(CV155=270,$CV$19*EXP($CW$19*$CU155)+1-$CV$19,IF(CV155=90,$CV$17*EXP($CW$17*$CU155)+1-$CV$17,$CV$18*EXP($CW$18*$CU155)+1-$CV$18))</f>
        <v>#REF!</v>
      </c>
      <c r="DB155" s="14" t="e">
        <f ca="1">CZ155+1/2*(DA155-CZ155)*(1-COS(2*($CJ155-$CV155)*$CW$8))</f>
        <v>#REF!</v>
      </c>
      <c r="DC155" s="14" t="e">
        <f ca="1">IF(OR(ISNUMBER(S155),ISNUMBER(T155)),CY155+1/2*(DB155-CY155)*(1-COS(2*CI155*$CW$8)),IF(ISNUMBER(A155),1,#N/A))</f>
        <v>#N/A</v>
      </c>
      <c r="DD155" s="14"/>
      <c r="DE155" s="14" t="e">
        <f ca="1">X155/(0.5*G155+Y155)</f>
        <v>#REF!</v>
      </c>
      <c r="DF155" s="14" t="e">
        <f ca="1">INT(MOD(CJ155,360)/90)*90</f>
        <v>#REF!</v>
      </c>
      <c r="DG155" s="14" t="e">
        <f ca="1">IF(DF155=0,$DF$13*EXP($DG$13*$DE155)+1-$DF$13,IF(DF155=180,$DF$11*EXP($DG$11*$DE155)+1-$DF$11,$DF$12*EXP($DG$12*$DE155)+1-$DF$12))</f>
        <v>#REF!</v>
      </c>
      <c r="DH155" s="14" t="e">
        <f ca="1">IF(DF155=270,$DF$13*EXP($DG$13*$DE155)+1-$DF$13,IF(DF155=90,$DF$11*EXP($DG$11*$DE155)+1-$DF$11,$DF$12*EXP($DG$12*$DE155)+1-$DF$12))</f>
        <v>#REF!</v>
      </c>
      <c r="DI155" s="14" t="e">
        <f ca="1">DG155+1/2*(DH155-DG155)*(1-COS(2*($CJ155-$DF155)*$DG$8))</f>
        <v>#REF!</v>
      </c>
      <c r="DJ155" s="14" t="e">
        <f ca="1">MIN(1,IF(DF155=0,$DF$19+(1-$DF$19)/(1+$DE155^2)^$DG$19,IF(DF155=180,$DF$17+(1-$DF$17)/(1+$DE155^2)^$DG$17,$DF$18+(1-$DF$18)/(1+$DE155^2)^$DG$18)))</f>
        <v>#REF!</v>
      </c>
      <c r="DK155" s="14" t="e">
        <f ca="1">IF(DF155=270,$DF$19+(1-$DF$19)/(1+$DE155^2)^$DG$19,IF(DF155=90,$DF$17+(1-$DF$17)/(1+$DE155^2)^$DG$17,$DF$18+(1-$DF$18)/(1+$DE155^2)^$DG$18))</f>
        <v>#REF!</v>
      </c>
      <c r="DL155" s="14" t="e">
        <f ca="1">DJ155+1/2*(DK155-DJ155)*(1-COS(2*($CJ155-$DF155)*$DG$8))</f>
        <v>#REF!</v>
      </c>
      <c r="DM155" s="14" t="e">
        <f ca="1">IF(OR(ISNUMBER(X155),ISNUMBER(Y155)),DI155+1/2*(DL155-DI155)*(1-COS(2*$CI155*$DG$8)),IF(ISNUMBER(A155),1,#N/A))</f>
        <v>#N/A</v>
      </c>
    </row>
    <row r="156" spans="1:117" s="1" customFormat="1">
      <c r="A156" s="33" t="e">
        <f ca="1">INDIRECT("Shading!"&amp;$DZ$24&amp;$EA$24+ROW(A156)-23)</f>
        <v>#REF!</v>
      </c>
      <c r="B156" s="34" t="e">
        <f ca="1">INDIRECT("Shading!"&amp;$DZ$25&amp;$EA$25+ROW(B156)-23)</f>
        <v>#REF!</v>
      </c>
      <c r="C156" s="33" t="e">
        <f ca="1">INDIRECT("Shading!"&amp;$DZ$26&amp;$EA$26+ROW(C156)-23)</f>
        <v>#REF!</v>
      </c>
      <c r="D156" s="33" t="e">
        <f ca="1">INDIRECT("Shading!"&amp;$DZ$27&amp;$EA$27+ROW(D156)-23)</f>
        <v>#REF!</v>
      </c>
      <c r="E156" s="32" t="e">
        <f ca="1">INDIRECT("Shading!"&amp;$DZ$28&amp;$EA$28+ROW(E156)-23)</f>
        <v>#REF!</v>
      </c>
      <c r="F156" s="31" t="e">
        <f ca="1">INDIRECT("Shading!"&amp;$DZ$29&amp;$EA$29+ROW(F156)-23)</f>
        <v>#REF!</v>
      </c>
      <c r="G156" s="31" t="e">
        <f ca="1">INDIRECT("Shading!"&amp;$DZ$30&amp;$EA$30+ROW(G156)-23)</f>
        <v>#REF!</v>
      </c>
      <c r="H156" s="30" t="e">
        <f ca="1">INDIRECT("Shading!"&amp;$DZ$31&amp;$EA$31+ROW(H156)-23)</f>
        <v>#REF!</v>
      </c>
      <c r="I156" s="23"/>
      <c r="J156" s="23"/>
      <c r="K156" s="24"/>
      <c r="L156" s="19"/>
      <c r="M156" s="19"/>
      <c r="N156" s="25">
        <f ca="1">IF(AND(ISNUMBER(I156),ISNUMBER(J156),ISNUMBER(K156),ISNUMBER(L156),ISNUMBER(INDIRECT("Shading!"&amp;$DZ$33&amp;$EA$33+ROW(N156)-23))),INDIRECT("Shading!"&amp;$DZ$33&amp;$EA$33+ROW(N156)-23),1)</f>
        <v>1</v>
      </c>
      <c r="O156" s="25">
        <f ca="1">IF(AND(ISNUMBER(I156),ISNUMBER(J156),ISNUMBER(K156),ISNUMBER(L156),ISNUMBER(INDIRECT("Shading!"&amp;$DZ$34&amp;$EA$34+ROW(N156)-23))),INDIRECT("Shading!"&amp;$DZ$34&amp;$EA$34+ROW(O156)-23),1)</f>
        <v>1</v>
      </c>
      <c r="P156" s="18">
        <f ca="1">IF(AND(ISNUMBER(I156),ISNUMBER(J156),ISNUMBER(K156),ISNUMBER(L156),ISNUMBER(N156)),1-(N156-BJ156)*(K156/IF(OR(E156="East",E156="West"),45,90)*(1-L156)/N156),1)</f>
        <v>1</v>
      </c>
      <c r="Q156" s="17">
        <f ca="1">IF(AND(ISNUMBER(I156),ISNUMBER(J156),ISNUMBER(K156),ISNUMBER(M156),ISNUMBER(O156)),1-(O156-CS156)*(K156/IF(OR(E156="East",E156="West"),45,90)*(1-M156)/O156),1)</f>
        <v>1</v>
      </c>
      <c r="R156" s="32" t="str">
        <f ca="1">IF(OR(P156&gt;1,Q156&gt;1),"Horizon shading ","")</f>
        <v/>
      </c>
      <c r="S156" s="29"/>
      <c r="T156" s="28"/>
      <c r="U156" s="39">
        <f>IF(AND(ISNUMBER(S156),ISNUMBER(T156)),1-0.5*(1-BT156),1)</f>
        <v>1</v>
      </c>
      <c r="V156" s="38">
        <f>IF(AND(ISNUMBER(S156),ISNUMBER(T156)),1-0.5*(1-DC156),1)</f>
        <v>1</v>
      </c>
      <c r="W156" s="215" t="str">
        <f>IF(OR(U156&gt;1,V156&gt;1),"Reveal shading ","")</f>
        <v/>
      </c>
      <c r="X156" s="23"/>
      <c r="Y156" s="23"/>
      <c r="Z156" s="19"/>
      <c r="AA156" s="19"/>
      <c r="AB156" s="25">
        <f ca="1">IF(AND(ISNUMBER(X156),ISNUMBER(Y156),ISNUMBER(Z156),ISNUMBER(INDIRECT("Shading!"&amp;$DZ$35&amp;$EA$35+ROW(N156)-23))),INDIRECT("Shading!"&amp;$DZ$35&amp;$EA$35+ROW(N156)-23),1)</f>
        <v>1</v>
      </c>
      <c r="AC156" s="25">
        <f ca="1">IF(AND(ISNUMBER(X156),ISNUMBER(Y156),ISNUMBER(AA156),ISNUMBER(INDIRECT("Shading!"&amp;$DZ$36&amp;$EA$36+ROW(N156)-23))),INDIRECT("Shading!"&amp;$DZ$36&amp;$EA$36+ROW(O156)-23),1)</f>
        <v>1</v>
      </c>
      <c r="AD156" s="18">
        <f ca="1">IF(AND(ISNUMBER(X156),ISNUMBER(Y156),ISNUMBER(Z156),ISNUMBER(AB156)),1-(AB156-CD156)/AB156*(1-Z156),1)</f>
        <v>1</v>
      </c>
      <c r="AE156" s="17">
        <f ca="1">IF(AND(ISNUMBER(X156),ISNUMBER(Y156),ISNUMBER(AA156),ISNUMBER(AC156)),1-(AC156-DM156)/AC156*(1-AA156),1)</f>
        <v>1</v>
      </c>
      <c r="AF156" s="215" t="str">
        <f ca="1">IF(OR(AD156&gt;1,AE156&gt;1),"Overhang shading ","")</f>
        <v/>
      </c>
      <c r="AG156" s="24"/>
      <c r="AH156" s="24"/>
      <c r="AI156" s="23"/>
      <c r="AJ156" s="37">
        <f>IF(AND(ISNUMBER($AI$19),ISNUMBER(AG156)),$F156*$AI$19/1000*$AG156,0)</f>
        <v>0</v>
      </c>
      <c r="AK156" s="36">
        <f>IF(AND(ISNUMBER($AI$19),ISNUMBER(AH156)),IF(ISNUMBER($AI156),$AI156,$G156)*$AI$19/1000*$AH156,0)</f>
        <v>0</v>
      </c>
      <c r="AL156" s="35">
        <f>IF(OR(AJ156&gt;0,AK156&gt;0),1-(AJ156+AK156)/H156*$AI$18,1)</f>
        <v>1</v>
      </c>
      <c r="AM156" s="215" t="str">
        <f>IF(AL156&gt;1,"Glazing bars/juliet balcony shading ","")</f>
        <v/>
      </c>
      <c r="AN156" s="19"/>
      <c r="AO156" s="19"/>
      <c r="AP156" s="18" t="str">
        <f ca="1">IF(OR(P156*U156*AD156*AL156*IF(ISNUMBER(AN156),AN156,1)&gt;=1,P156*U156*AD156*AL156*IF(ISNUMBER(AN156),AN156,1)=0),"",P156*U156*AD156*AL156*IF(ISNUMBER(AN156),AN156,1))</f>
        <v/>
      </c>
      <c r="AQ156" s="17" t="str">
        <f ca="1">IF(OR(Q156*V156*AE156*AL156*IF(ISNUMBER(AO156),AO156,1)&gt;=1,Q156*V156*AE156*AL156*IF(ISNUMBER(AO156),AO156,1)=0),"",Q156*V156*AE156*AL156*IF(ISNUMBER(AO156),AO156,1))</f>
        <v/>
      </c>
      <c r="AR156" s="16" t="str">
        <f ca="1">'Additional Shading 424'!$AP156</f>
        <v/>
      </c>
      <c r="AS156" s="16" t="str">
        <f ca="1">'Additional Shading 424'!$AQ156</f>
        <v/>
      </c>
      <c r="AZ156" s="15" t="e">
        <f ca="1">D156</f>
        <v>#REF!</v>
      </c>
      <c r="BA156" s="15" t="e">
        <f ca="1">C156</f>
        <v>#REF!</v>
      </c>
      <c r="BB156" s="14">
        <f>IF(AND(I156=0,J156=0),1,I156/J156)</f>
        <v>1</v>
      </c>
      <c r="BC156" s="14" t="e">
        <f ca="1">INT(MOD(BA156,360)/90)*90</f>
        <v>#REF!</v>
      </c>
      <c r="BD156" s="14" t="e">
        <f ca="1">IF(BC156=0,$BC$13+(1-$BC$13)/(1+$BB156^2)^$BD$13,IF(BC156=180,$BC$11+(1-$BC$11)/(1+$BB156^2)^$BD$11,$BC$12+(1-$BC$12)/(1+$BB156^2)^$BD$12))</f>
        <v>#REF!</v>
      </c>
      <c r="BE156" s="14" t="e">
        <f ca="1">IF(BC156=270,$BC$13+(1-$BC$13)/(1+$BB156^2)^$BD$13,IF(BC156=90,$BC$11+(1-$BC$11)/(1+$BB156^2)^$BD$11,$BC$12+(1-$BC$12)/(1+$BB156^2)^$BD$12))</f>
        <v>#REF!</v>
      </c>
      <c r="BF156" s="14" t="e">
        <f ca="1">BD156+1/2*(BE156-BD156)*(1-COS(2*($BA156-$BC156)*$BD$8))</f>
        <v>#REF!</v>
      </c>
      <c r="BG156" s="14" t="e">
        <f ca="1">IF(BC156=0,$BC$19*EXP($BD$19*$BB156)+1-$BC$19,IF(BC156=180,$BC$17+(1-$BC$17)/(1+$BB156^2)^$BD$17,$BC$18*EXP($BD$18*$BB156)+1-$BC$18))</f>
        <v>#REF!</v>
      </c>
      <c r="BH156" s="14" t="e">
        <f ca="1">IF(BC156=270,$BC$19*EXP($BD$19*$BB156)+1-$BC$19,IF(BC156=90,$BC$17+(1-$BC$17)/(1+$BB156^2)^$BD$17,$BC$18*EXP($BD$18*$BB156)+1-$BC$18))</f>
        <v>#REF!</v>
      </c>
      <c r="BI156" s="14" t="e">
        <f ca="1">BG156+1/2*(BH156-BG156)*(1-COS(2*($BA156-$BC156)*$BD$8))</f>
        <v>#REF!</v>
      </c>
      <c r="BJ156" s="14" t="e">
        <f ca="1">IF(OR(ISNUMBER(I156),ISNUMBER(J156)),MAX(BF156+1/2*(BI156-BF156)*(1-COS(2*$AZ156*$BD$8)),IF(SIN(RADIANS(D156))&lt;&gt;0,1-$I156/$G156/ABS(SIN(RADIANS(D156))),0)),IF(ISNUMBER(A156),1,#N/A))</f>
        <v>#N/A</v>
      </c>
      <c r="BK156" s="14"/>
      <c r="BL156" s="14" t="e">
        <f ca="1">S156/(0.5*F156+T156)</f>
        <v>#REF!</v>
      </c>
      <c r="BM156" s="14" t="e">
        <f ca="1">INT(MOD(BA156,360)/90)*90</f>
        <v>#REF!</v>
      </c>
      <c r="BN156" s="14" t="e">
        <f ca="1">IF(BM156=0,$BM$13*EXP($BN$13*$BL156)+1-$BM$13,IF(BM156=180,$BM$11*EXP($BN$11*$BL156)+1-$BM$11,$BM$12*EXP($BN$12*$BL156)+1-$BM$12))</f>
        <v>#REF!</v>
      </c>
      <c r="BO156" s="14" t="e">
        <f ca="1">IF(BM156=270,$BM$13*EXP($BN$13*$BL156)+1-$BM$13,IF(BM156=90,$BM$11*EXP($BN$11*$BL156)+1-$BM$11,$BM$12*EXP($BN$12*$BL156)+1-$BM$12))</f>
        <v>#REF!</v>
      </c>
      <c r="BP156" s="14" t="e">
        <f ca="1">BN156+1/2*(BO156-BN156)*(1-COS(2*($C156-$BM156)*$BN$8))</f>
        <v>#REF!</v>
      </c>
      <c r="BQ156" s="14" t="e">
        <f ca="1">IF(BM156=0,$BM$19*EXP($BN$19*$BL156)+1-$BM$19,IF(BM156=180,$BM$17*EXP($BN$17*$BL156)+1-$BM$17,$BM$18*EXP($BN$18*$BL156)+1-$BM$18))</f>
        <v>#REF!</v>
      </c>
      <c r="BR156" s="14" t="e">
        <f ca="1">IF(BM156=270,$BM$19*EXP($BN$19*$BL156)+1-$BM$19,IF(BM156=90,$BM$17*EXP($BN$17*$BL156)+1-$BM$17,$BM$18*EXP($BN$18*$BL156)+1-$BM$18))</f>
        <v>#REF!</v>
      </c>
      <c r="BS156" s="14" t="e">
        <f ca="1">BQ156+1/2*(BR156-BQ156)*(1-COS(2*($C156-$BM156)*$BN$8))</f>
        <v>#REF!</v>
      </c>
      <c r="BT156" s="14" t="e">
        <f ca="1">BP156+1/2*(BS156-BP156)*(1-COS(2*$AZ156*$BN$8))</f>
        <v>#REF!</v>
      </c>
      <c r="BU156" s="14"/>
      <c r="BV156" s="14" t="e">
        <f ca="1">X156/(0.5*G156+Y156)</f>
        <v>#REF!</v>
      </c>
      <c r="BW156" s="14" t="e">
        <f ca="1">INT(MOD(BA156,360)/90)*90</f>
        <v>#REF!</v>
      </c>
      <c r="BX156" s="14" t="e">
        <f ca="1">IF(BW156=0,$BW$13*EXP($BX$13*$BV156)+1-$BW$13,IF(BW156=180,$BW$11*EXP($BX$11*$BV156)+1-$BW$11,$BW$12*EXP($BX$12*$BV156)+1-$BW$12))</f>
        <v>#REF!</v>
      </c>
      <c r="BY156" s="14" t="e">
        <f ca="1">IF(BW156=270,$BW$13*EXP($BX$13*$BV156)+1-$BW$13,IF(BW156=90,$BW$11*EXP($BX$11*$BV156)+1-$BW$11,$BW$12*EXP($BX$12*$BV156)+1-$BW$12))</f>
        <v>#REF!</v>
      </c>
      <c r="BZ156" s="14" t="e">
        <f ca="1">BX156+1/2*(BY156-BX156)*(1-COS(2*($BA156-$BW156)*$BX$8))</f>
        <v>#REF!</v>
      </c>
      <c r="CA156" s="14" t="e">
        <f ca="1">MIN(1,IF(BW156=0,$BW$19*EXP($BX$19*$BV156)+1-$BW$19,IF(BW156=180,$BW$17*EXP($BX$17*$BV156)+1-$BW$17,$BW$18*EXP($BX$18*$BV156)+1-$BW$18)))</f>
        <v>#REF!</v>
      </c>
      <c r="CB156" s="14" t="e">
        <f ca="1">IF(BW156=270,$BW$19*EXP($BX$19*$BV156)+1-$BW$19,IF(BW156=90,$BW$17*EXP($BX$17*$BV156)+1-$BW$17,$BW$18*EXP($BX$18*$BV156)+1-$BW$18))</f>
        <v>#REF!</v>
      </c>
      <c r="CC156" s="14" t="e">
        <f ca="1">CA156+1/2*(CB156-CA156)*(1-COS(2*($BA156-$BW156)*$BX$8))</f>
        <v>#REF!</v>
      </c>
      <c r="CD156" s="14" t="e">
        <f ca="1">BZ156+1/2*(CC156-BZ156)*(1-COS(2*$AZ156*$BX$8))</f>
        <v>#REF!</v>
      </c>
      <c r="CI156" s="15" t="e">
        <f ca="1">D156</f>
        <v>#REF!</v>
      </c>
      <c r="CJ156" s="15" t="e">
        <f ca="1">C156</f>
        <v>#REF!</v>
      </c>
      <c r="CK156" s="14">
        <f>IF(AND(I156=0,J156=0),1,I156/J156)</f>
        <v>1</v>
      </c>
      <c r="CL156" s="14" t="e">
        <f ca="1">INT(MOD(CJ156,360)/90)*90</f>
        <v>#REF!</v>
      </c>
      <c r="CM156" s="14" t="e">
        <f ca="1">IF(CL156=0,$CL$13*EXP($CM$13*$CK156)+1-$CL$13,IF(CL156=180,$CL$11*EXP($CM$11*$CK156)+1-$CL$11,$CL$12*EXP($CM$12*$CK156)+1-$CL$12))</f>
        <v>#REF!</v>
      </c>
      <c r="CN156" s="14" t="e">
        <f ca="1">IF(CL156=270,$CL$13*EXP($CM$13*$CK156)+1-$CL$13,IF(CL156=90,$CL$11*EXP($CM$11*$CK156)+1-$CL$11,$CL$12*EXP($CM$12*$CK156)+1-$CL$12))</f>
        <v>#REF!</v>
      </c>
      <c r="CO156" s="14" t="e">
        <f ca="1">CM156+1/2*(CN156-CM156)*(1-COS(2*($CJ156-$CL156)*$CM$8))</f>
        <v>#REF!</v>
      </c>
      <c r="CP156" s="14" t="e">
        <f ca="1">IF(CL156=0,$CL$19*EXP($CM$19*$CK156)+1-$CL$19,IF(CL156=180,$CL$17*EXP($CM$17*$CK156)+1-$CL$17,$CL$18*EXP($CM$18*$CK156)+1-$CL$18))</f>
        <v>#REF!</v>
      </c>
      <c r="CQ156" s="14" t="e">
        <f ca="1">IF(CL156=270,$CL$19*EXP($CM$19*$CK156)+1-$CL$19,IF(CL156=90,$CL$17*EXP($CM$17*$CK156)+1-$CL$17,$CL$18*EXP($CM$18*$CK156)+1-$CL$18))</f>
        <v>#REF!</v>
      </c>
      <c r="CR156" s="14" t="e">
        <f ca="1">CP156+1/2*(CQ156-CP156)*(1-COS(2*($CJ156-$CL156)*$CM$8))</f>
        <v>#REF!</v>
      </c>
      <c r="CS156" s="14" t="e">
        <f ca="1">IF(OR(ISNUMBER(I156),ISNUMBER(J156)),MAX(CO156+1/2*(CR156-CO156)*(1-COS(2*$CI156*$CM$8)),IF(SIN(RADIANS(D156))&lt;&gt;0,1-$I156/$G156/ABS(SIN(RADIANS(D156))),0)),IF(ISNUMBER(A156),1,#N/A))</f>
        <v>#N/A</v>
      </c>
      <c r="CT156" s="14"/>
      <c r="CU156" s="14" t="e">
        <f ca="1">S156/(0.5*F156+T156)</f>
        <v>#REF!</v>
      </c>
      <c r="CV156" s="14" t="e">
        <f ca="1">INT(MOD(BA156,360)/90)*90</f>
        <v>#REF!</v>
      </c>
      <c r="CW156" s="14" t="e">
        <f ca="1">IF(CV156=0,$CV$13*EXP($CW$13*$CU156)+1-$CV$13,IF(CV156=180,$CV$11*EXP($CW$11*$CU156)+1-$CV$11,$CV$12*EXP($CW$12*$CU156)+1-$CV$12))</f>
        <v>#REF!</v>
      </c>
      <c r="CX156" s="14" t="e">
        <f ca="1">IF(CV156=270,$CV$13*EXP($CW$13*$CU156)+1-$CV$13,IF(CV156=90,$CV$11*EXP($CW$11*$CU156)+1-$CV$11,$CV$12*EXP($CW$12*$CU156)+1-$CV$12))</f>
        <v>#REF!</v>
      </c>
      <c r="CY156" s="14" t="e">
        <f ca="1">CW156+1/2*(CX156-CW156)*(1-COS(2*($CJ156-$CV156)*$CW$8))</f>
        <v>#REF!</v>
      </c>
      <c r="CZ156" s="14" t="e">
        <f ca="1">IF(CV156=0,$CV$19*EXP($CW$19*$CU156)+1-$CV$19,IF(CV156=180,$CV$17*EXP($CW$17*$CU156)+1-$CV$17,$CV$18*EXP($CW$18*$CU156)+1-$CV$18))</f>
        <v>#REF!</v>
      </c>
      <c r="DA156" s="14" t="e">
        <f ca="1">IF(CV156=270,$CV$19*EXP($CW$19*$CU156)+1-$CV$19,IF(CV156=90,$CV$17*EXP($CW$17*$CU156)+1-$CV$17,$CV$18*EXP($CW$18*$CU156)+1-$CV$18))</f>
        <v>#REF!</v>
      </c>
      <c r="DB156" s="14" t="e">
        <f ca="1">CZ156+1/2*(DA156-CZ156)*(1-COS(2*($CJ156-$CV156)*$CW$8))</f>
        <v>#REF!</v>
      </c>
      <c r="DC156" s="14" t="e">
        <f ca="1">IF(OR(ISNUMBER(S156),ISNUMBER(T156)),CY156+1/2*(DB156-CY156)*(1-COS(2*CI156*$CW$8)),IF(ISNUMBER(A156),1,#N/A))</f>
        <v>#N/A</v>
      </c>
      <c r="DD156" s="14"/>
      <c r="DE156" s="14" t="e">
        <f ca="1">X156/(0.5*G156+Y156)</f>
        <v>#REF!</v>
      </c>
      <c r="DF156" s="14" t="e">
        <f ca="1">INT(MOD(CJ156,360)/90)*90</f>
        <v>#REF!</v>
      </c>
      <c r="DG156" s="14" t="e">
        <f ca="1">IF(DF156=0,$DF$13*EXP($DG$13*$DE156)+1-$DF$13,IF(DF156=180,$DF$11*EXP($DG$11*$DE156)+1-$DF$11,$DF$12*EXP($DG$12*$DE156)+1-$DF$12))</f>
        <v>#REF!</v>
      </c>
      <c r="DH156" s="14" t="e">
        <f ca="1">IF(DF156=270,$DF$13*EXP($DG$13*$DE156)+1-$DF$13,IF(DF156=90,$DF$11*EXP($DG$11*$DE156)+1-$DF$11,$DF$12*EXP($DG$12*$DE156)+1-$DF$12))</f>
        <v>#REF!</v>
      </c>
      <c r="DI156" s="14" t="e">
        <f ca="1">DG156+1/2*(DH156-DG156)*(1-COS(2*($CJ156-$DF156)*$DG$8))</f>
        <v>#REF!</v>
      </c>
      <c r="DJ156" s="14" t="e">
        <f ca="1">MIN(1,IF(DF156=0,$DF$19+(1-$DF$19)/(1+$DE156^2)^$DG$19,IF(DF156=180,$DF$17+(1-$DF$17)/(1+$DE156^2)^$DG$17,$DF$18+(1-$DF$18)/(1+$DE156^2)^$DG$18)))</f>
        <v>#REF!</v>
      </c>
      <c r="DK156" s="14" t="e">
        <f ca="1">IF(DF156=270,$DF$19+(1-$DF$19)/(1+$DE156^2)^$DG$19,IF(DF156=90,$DF$17+(1-$DF$17)/(1+$DE156^2)^$DG$17,$DF$18+(1-$DF$18)/(1+$DE156^2)^$DG$18))</f>
        <v>#REF!</v>
      </c>
      <c r="DL156" s="14" t="e">
        <f ca="1">DJ156+1/2*(DK156-DJ156)*(1-COS(2*($CJ156-$DF156)*$DG$8))</f>
        <v>#REF!</v>
      </c>
      <c r="DM156" s="14" t="e">
        <f ca="1">IF(OR(ISNUMBER(X156),ISNUMBER(Y156)),DI156+1/2*(DL156-DI156)*(1-COS(2*$CI156*$DG$8)),IF(ISNUMBER(A156),1,#N/A))</f>
        <v>#N/A</v>
      </c>
    </row>
    <row r="157" spans="1:117" s="1" customFormat="1">
      <c r="A157" s="33" t="e">
        <f ca="1">INDIRECT("Shading!"&amp;$DZ$24&amp;$EA$24+ROW(A157)-23)</f>
        <v>#REF!</v>
      </c>
      <c r="B157" s="34" t="e">
        <f ca="1">INDIRECT("Shading!"&amp;$DZ$25&amp;$EA$25+ROW(B157)-23)</f>
        <v>#REF!</v>
      </c>
      <c r="C157" s="33" t="e">
        <f ca="1">INDIRECT("Shading!"&amp;$DZ$26&amp;$EA$26+ROW(C157)-23)</f>
        <v>#REF!</v>
      </c>
      <c r="D157" s="33" t="e">
        <f ca="1">INDIRECT("Shading!"&amp;$DZ$27&amp;$EA$27+ROW(D157)-23)</f>
        <v>#REF!</v>
      </c>
      <c r="E157" s="32" t="e">
        <f ca="1">INDIRECT("Shading!"&amp;$DZ$28&amp;$EA$28+ROW(E157)-23)</f>
        <v>#REF!</v>
      </c>
      <c r="F157" s="31" t="e">
        <f ca="1">INDIRECT("Shading!"&amp;$DZ$29&amp;$EA$29+ROW(F157)-23)</f>
        <v>#REF!</v>
      </c>
      <c r="G157" s="31" t="e">
        <f ca="1">INDIRECT("Shading!"&amp;$DZ$30&amp;$EA$30+ROW(G157)-23)</f>
        <v>#REF!</v>
      </c>
      <c r="H157" s="30" t="e">
        <f ca="1">INDIRECT("Shading!"&amp;$DZ$31&amp;$EA$31+ROW(H157)-23)</f>
        <v>#REF!</v>
      </c>
      <c r="I157" s="23"/>
      <c r="J157" s="23"/>
      <c r="K157" s="24"/>
      <c r="L157" s="19"/>
      <c r="M157" s="19"/>
      <c r="N157" s="25">
        <f ca="1">IF(AND(ISNUMBER(I157),ISNUMBER(J157),ISNUMBER(K157),ISNUMBER(L157),ISNUMBER(INDIRECT("Shading!"&amp;$DZ$33&amp;$EA$33+ROW(N157)-23))),INDIRECT("Shading!"&amp;$DZ$33&amp;$EA$33+ROW(N157)-23),1)</f>
        <v>1</v>
      </c>
      <c r="O157" s="25">
        <f ca="1">IF(AND(ISNUMBER(I157),ISNUMBER(J157),ISNUMBER(K157),ISNUMBER(L157),ISNUMBER(INDIRECT("Shading!"&amp;$DZ$34&amp;$EA$34+ROW(N157)-23))),INDIRECT("Shading!"&amp;$DZ$34&amp;$EA$34+ROW(O157)-23),1)</f>
        <v>1</v>
      </c>
      <c r="P157" s="18">
        <f ca="1">IF(AND(ISNUMBER(I157),ISNUMBER(J157),ISNUMBER(K157),ISNUMBER(L157),ISNUMBER(N157)),1-(N157-BJ157)*(K157/IF(OR(E157="East",E157="West"),45,90)*(1-L157)/N157),1)</f>
        <v>1</v>
      </c>
      <c r="Q157" s="17">
        <f ca="1">IF(AND(ISNUMBER(I157),ISNUMBER(J157),ISNUMBER(K157),ISNUMBER(M157),ISNUMBER(O157)),1-(O157-CS157)*(K157/IF(OR(E157="East",E157="West"),45,90)*(1-M157)/O157),1)</f>
        <v>1</v>
      </c>
      <c r="R157" s="32" t="str">
        <f ca="1">IF(OR(P157&gt;1,Q157&gt;1),"Horizon shading ","")</f>
        <v/>
      </c>
      <c r="S157" s="29"/>
      <c r="T157" s="28"/>
      <c r="U157" s="39">
        <f>IF(AND(ISNUMBER(S157),ISNUMBER(T157)),1-0.5*(1-BT157),1)</f>
        <v>1</v>
      </c>
      <c r="V157" s="38">
        <f>IF(AND(ISNUMBER(S157),ISNUMBER(T157)),1-0.5*(1-DC157),1)</f>
        <v>1</v>
      </c>
      <c r="W157" s="215" t="str">
        <f>IF(OR(U157&gt;1,V157&gt;1),"Reveal shading ","")</f>
        <v/>
      </c>
      <c r="X157" s="23"/>
      <c r="Y157" s="23"/>
      <c r="Z157" s="19"/>
      <c r="AA157" s="19"/>
      <c r="AB157" s="25">
        <f ca="1">IF(AND(ISNUMBER(X157),ISNUMBER(Y157),ISNUMBER(Z157),ISNUMBER(INDIRECT("Shading!"&amp;$DZ$35&amp;$EA$35+ROW(N157)-23))),INDIRECT("Shading!"&amp;$DZ$35&amp;$EA$35+ROW(N157)-23),1)</f>
        <v>1</v>
      </c>
      <c r="AC157" s="25">
        <f ca="1">IF(AND(ISNUMBER(X157),ISNUMBER(Y157),ISNUMBER(AA157),ISNUMBER(INDIRECT("Shading!"&amp;$DZ$36&amp;$EA$36+ROW(N157)-23))),INDIRECT("Shading!"&amp;$DZ$36&amp;$EA$36+ROW(O157)-23),1)</f>
        <v>1</v>
      </c>
      <c r="AD157" s="18">
        <f ca="1">IF(AND(ISNUMBER(X157),ISNUMBER(Y157),ISNUMBER(Z157),ISNUMBER(AB157)),1-(AB157-CD157)/AB157*(1-Z157),1)</f>
        <v>1</v>
      </c>
      <c r="AE157" s="17">
        <f ca="1">IF(AND(ISNUMBER(X157),ISNUMBER(Y157),ISNUMBER(AA157),ISNUMBER(AC157)),1-(AC157-DM157)/AC157*(1-AA157),1)</f>
        <v>1</v>
      </c>
      <c r="AF157" s="215" t="str">
        <f ca="1">IF(OR(AD157&gt;1,AE157&gt;1),"Overhang shading ","")</f>
        <v/>
      </c>
      <c r="AG157" s="24"/>
      <c r="AH157" s="24"/>
      <c r="AI157" s="23"/>
      <c r="AJ157" s="37">
        <f>IF(AND(ISNUMBER($AI$19),ISNUMBER(AG157)),$F157*$AI$19/1000*$AG157,0)</f>
        <v>0</v>
      </c>
      <c r="AK157" s="36">
        <f>IF(AND(ISNUMBER($AI$19),ISNUMBER(AH157)),IF(ISNUMBER($AI157),$AI157,$G157)*$AI$19/1000*$AH157,0)</f>
        <v>0</v>
      </c>
      <c r="AL157" s="35">
        <f>IF(OR(AJ157&gt;0,AK157&gt;0),1-(AJ157+AK157)/H157*$AI$18,1)</f>
        <v>1</v>
      </c>
      <c r="AM157" s="215" t="str">
        <f>IF(AL157&gt;1,"Glazing bars/juliet balcony shading ","")</f>
        <v/>
      </c>
      <c r="AN157" s="19"/>
      <c r="AO157" s="19"/>
      <c r="AP157" s="18" t="str">
        <f ca="1">IF(OR(P157*U157*AD157*AL157*IF(ISNUMBER(AN157),AN157,1)&gt;=1,P157*U157*AD157*AL157*IF(ISNUMBER(AN157),AN157,1)=0),"",P157*U157*AD157*AL157*IF(ISNUMBER(AN157),AN157,1))</f>
        <v/>
      </c>
      <c r="AQ157" s="17" t="str">
        <f ca="1">IF(OR(Q157*V157*AE157*AL157*IF(ISNUMBER(AO157),AO157,1)&gt;=1,Q157*V157*AE157*AL157*IF(ISNUMBER(AO157),AO157,1)=0),"",Q157*V157*AE157*AL157*IF(ISNUMBER(AO157),AO157,1))</f>
        <v/>
      </c>
      <c r="AR157" s="16" t="str">
        <f ca="1">'Additional Shading 424'!$AP157</f>
        <v/>
      </c>
      <c r="AS157" s="16" t="str">
        <f ca="1">'Additional Shading 424'!$AQ157</f>
        <v/>
      </c>
      <c r="AZ157" s="15" t="e">
        <f ca="1">D157</f>
        <v>#REF!</v>
      </c>
      <c r="BA157" s="15" t="e">
        <f ca="1">C157</f>
        <v>#REF!</v>
      </c>
      <c r="BB157" s="14">
        <f>IF(AND(I157=0,J157=0),1,I157/J157)</f>
        <v>1</v>
      </c>
      <c r="BC157" s="14" t="e">
        <f ca="1">INT(MOD(BA157,360)/90)*90</f>
        <v>#REF!</v>
      </c>
      <c r="BD157" s="14" t="e">
        <f ca="1">IF(BC157=0,$BC$13+(1-$BC$13)/(1+$BB157^2)^$BD$13,IF(BC157=180,$BC$11+(1-$BC$11)/(1+$BB157^2)^$BD$11,$BC$12+(1-$BC$12)/(1+$BB157^2)^$BD$12))</f>
        <v>#REF!</v>
      </c>
      <c r="BE157" s="14" t="e">
        <f ca="1">IF(BC157=270,$BC$13+(1-$BC$13)/(1+$BB157^2)^$BD$13,IF(BC157=90,$BC$11+(1-$BC$11)/(1+$BB157^2)^$BD$11,$BC$12+(1-$BC$12)/(1+$BB157^2)^$BD$12))</f>
        <v>#REF!</v>
      </c>
      <c r="BF157" s="14" t="e">
        <f ca="1">BD157+1/2*(BE157-BD157)*(1-COS(2*($BA157-$BC157)*$BD$8))</f>
        <v>#REF!</v>
      </c>
      <c r="BG157" s="14" t="e">
        <f ca="1">IF(BC157=0,$BC$19*EXP($BD$19*$BB157)+1-$BC$19,IF(BC157=180,$BC$17+(1-$BC$17)/(1+$BB157^2)^$BD$17,$BC$18*EXP($BD$18*$BB157)+1-$BC$18))</f>
        <v>#REF!</v>
      </c>
      <c r="BH157" s="14" t="e">
        <f ca="1">IF(BC157=270,$BC$19*EXP($BD$19*$BB157)+1-$BC$19,IF(BC157=90,$BC$17+(1-$BC$17)/(1+$BB157^2)^$BD$17,$BC$18*EXP($BD$18*$BB157)+1-$BC$18))</f>
        <v>#REF!</v>
      </c>
      <c r="BI157" s="14" t="e">
        <f ca="1">BG157+1/2*(BH157-BG157)*(1-COS(2*($BA157-$BC157)*$BD$8))</f>
        <v>#REF!</v>
      </c>
      <c r="BJ157" s="14" t="e">
        <f ca="1">IF(OR(ISNUMBER(I157),ISNUMBER(J157)),MAX(BF157+1/2*(BI157-BF157)*(1-COS(2*$AZ157*$BD$8)),IF(SIN(RADIANS(D157))&lt;&gt;0,1-$I157/$G157/ABS(SIN(RADIANS(D157))),0)),IF(ISNUMBER(A157),1,#N/A))</f>
        <v>#N/A</v>
      </c>
      <c r="BK157" s="14"/>
      <c r="BL157" s="14" t="e">
        <f ca="1">S157/(0.5*F157+T157)</f>
        <v>#REF!</v>
      </c>
      <c r="BM157" s="14" t="e">
        <f ca="1">INT(MOD(BA157,360)/90)*90</f>
        <v>#REF!</v>
      </c>
      <c r="BN157" s="14" t="e">
        <f ca="1">IF(BM157=0,$BM$13*EXP($BN$13*$BL157)+1-$BM$13,IF(BM157=180,$BM$11*EXP($BN$11*$BL157)+1-$BM$11,$BM$12*EXP($BN$12*$BL157)+1-$BM$12))</f>
        <v>#REF!</v>
      </c>
      <c r="BO157" s="14" t="e">
        <f ca="1">IF(BM157=270,$BM$13*EXP($BN$13*$BL157)+1-$BM$13,IF(BM157=90,$BM$11*EXP($BN$11*$BL157)+1-$BM$11,$BM$12*EXP($BN$12*$BL157)+1-$BM$12))</f>
        <v>#REF!</v>
      </c>
      <c r="BP157" s="14" t="e">
        <f ca="1">BN157+1/2*(BO157-BN157)*(1-COS(2*($C157-$BM157)*$BN$8))</f>
        <v>#REF!</v>
      </c>
      <c r="BQ157" s="14" t="e">
        <f ca="1">IF(BM157=0,$BM$19*EXP($BN$19*$BL157)+1-$BM$19,IF(BM157=180,$BM$17*EXP($BN$17*$BL157)+1-$BM$17,$BM$18*EXP($BN$18*$BL157)+1-$BM$18))</f>
        <v>#REF!</v>
      </c>
      <c r="BR157" s="14" t="e">
        <f ca="1">IF(BM157=270,$BM$19*EXP($BN$19*$BL157)+1-$BM$19,IF(BM157=90,$BM$17*EXP($BN$17*$BL157)+1-$BM$17,$BM$18*EXP($BN$18*$BL157)+1-$BM$18))</f>
        <v>#REF!</v>
      </c>
      <c r="BS157" s="14" t="e">
        <f ca="1">BQ157+1/2*(BR157-BQ157)*(1-COS(2*($C157-$BM157)*$BN$8))</f>
        <v>#REF!</v>
      </c>
      <c r="BT157" s="14" t="e">
        <f ca="1">BP157+1/2*(BS157-BP157)*(1-COS(2*$AZ157*$BN$8))</f>
        <v>#REF!</v>
      </c>
      <c r="BU157" s="14"/>
      <c r="BV157" s="14" t="e">
        <f ca="1">X157/(0.5*G157+Y157)</f>
        <v>#REF!</v>
      </c>
      <c r="BW157" s="14" t="e">
        <f ca="1">INT(MOD(BA157,360)/90)*90</f>
        <v>#REF!</v>
      </c>
      <c r="BX157" s="14" t="e">
        <f ca="1">IF(BW157=0,$BW$13*EXP($BX$13*$BV157)+1-$BW$13,IF(BW157=180,$BW$11*EXP($BX$11*$BV157)+1-$BW$11,$BW$12*EXP($BX$12*$BV157)+1-$BW$12))</f>
        <v>#REF!</v>
      </c>
      <c r="BY157" s="14" t="e">
        <f ca="1">IF(BW157=270,$BW$13*EXP($BX$13*$BV157)+1-$BW$13,IF(BW157=90,$BW$11*EXP($BX$11*$BV157)+1-$BW$11,$BW$12*EXP($BX$12*$BV157)+1-$BW$12))</f>
        <v>#REF!</v>
      </c>
      <c r="BZ157" s="14" t="e">
        <f ca="1">BX157+1/2*(BY157-BX157)*(1-COS(2*($BA157-$BW157)*$BX$8))</f>
        <v>#REF!</v>
      </c>
      <c r="CA157" s="14" t="e">
        <f ca="1">MIN(1,IF(BW157=0,$BW$19*EXP($BX$19*$BV157)+1-$BW$19,IF(BW157=180,$BW$17*EXP($BX$17*$BV157)+1-$BW$17,$BW$18*EXP($BX$18*$BV157)+1-$BW$18)))</f>
        <v>#REF!</v>
      </c>
      <c r="CB157" s="14" t="e">
        <f ca="1">IF(BW157=270,$BW$19*EXP($BX$19*$BV157)+1-$BW$19,IF(BW157=90,$BW$17*EXP($BX$17*$BV157)+1-$BW$17,$BW$18*EXP($BX$18*$BV157)+1-$BW$18))</f>
        <v>#REF!</v>
      </c>
      <c r="CC157" s="14" t="e">
        <f ca="1">CA157+1/2*(CB157-CA157)*(1-COS(2*($BA157-$BW157)*$BX$8))</f>
        <v>#REF!</v>
      </c>
      <c r="CD157" s="14" t="e">
        <f ca="1">BZ157+1/2*(CC157-BZ157)*(1-COS(2*$AZ157*$BX$8))</f>
        <v>#REF!</v>
      </c>
      <c r="CI157" s="15" t="e">
        <f ca="1">D157</f>
        <v>#REF!</v>
      </c>
      <c r="CJ157" s="15" t="e">
        <f ca="1">C157</f>
        <v>#REF!</v>
      </c>
      <c r="CK157" s="14">
        <f>IF(AND(I157=0,J157=0),1,I157/J157)</f>
        <v>1</v>
      </c>
      <c r="CL157" s="14" t="e">
        <f ca="1">INT(MOD(CJ157,360)/90)*90</f>
        <v>#REF!</v>
      </c>
      <c r="CM157" s="14" t="e">
        <f ca="1">IF(CL157=0,$CL$13*EXP($CM$13*$CK157)+1-$CL$13,IF(CL157=180,$CL$11*EXP($CM$11*$CK157)+1-$CL$11,$CL$12*EXP($CM$12*$CK157)+1-$CL$12))</f>
        <v>#REF!</v>
      </c>
      <c r="CN157" s="14" t="e">
        <f ca="1">IF(CL157=270,$CL$13*EXP($CM$13*$CK157)+1-$CL$13,IF(CL157=90,$CL$11*EXP($CM$11*$CK157)+1-$CL$11,$CL$12*EXP($CM$12*$CK157)+1-$CL$12))</f>
        <v>#REF!</v>
      </c>
      <c r="CO157" s="14" t="e">
        <f ca="1">CM157+1/2*(CN157-CM157)*(1-COS(2*($CJ157-$CL157)*$CM$8))</f>
        <v>#REF!</v>
      </c>
      <c r="CP157" s="14" t="e">
        <f ca="1">IF(CL157=0,$CL$19*EXP($CM$19*$CK157)+1-$CL$19,IF(CL157=180,$CL$17*EXP($CM$17*$CK157)+1-$CL$17,$CL$18*EXP($CM$18*$CK157)+1-$CL$18))</f>
        <v>#REF!</v>
      </c>
      <c r="CQ157" s="14" t="e">
        <f ca="1">IF(CL157=270,$CL$19*EXP($CM$19*$CK157)+1-$CL$19,IF(CL157=90,$CL$17*EXP($CM$17*$CK157)+1-$CL$17,$CL$18*EXP($CM$18*$CK157)+1-$CL$18))</f>
        <v>#REF!</v>
      </c>
      <c r="CR157" s="14" t="e">
        <f ca="1">CP157+1/2*(CQ157-CP157)*(1-COS(2*($CJ157-$CL157)*$CM$8))</f>
        <v>#REF!</v>
      </c>
      <c r="CS157" s="14" t="e">
        <f ca="1">IF(OR(ISNUMBER(I157),ISNUMBER(J157)),MAX(CO157+1/2*(CR157-CO157)*(1-COS(2*$CI157*$CM$8)),IF(SIN(RADIANS(D157))&lt;&gt;0,1-$I157/$G157/ABS(SIN(RADIANS(D157))),0)),IF(ISNUMBER(A157),1,#N/A))</f>
        <v>#N/A</v>
      </c>
      <c r="CT157" s="14"/>
      <c r="CU157" s="14" t="e">
        <f ca="1">S157/(0.5*F157+T157)</f>
        <v>#REF!</v>
      </c>
      <c r="CV157" s="14" t="e">
        <f ca="1">INT(MOD(BA157,360)/90)*90</f>
        <v>#REF!</v>
      </c>
      <c r="CW157" s="14" t="e">
        <f ca="1">IF(CV157=0,$CV$13*EXP($CW$13*$CU157)+1-$CV$13,IF(CV157=180,$CV$11*EXP($CW$11*$CU157)+1-$CV$11,$CV$12*EXP($CW$12*$CU157)+1-$CV$12))</f>
        <v>#REF!</v>
      </c>
      <c r="CX157" s="14" t="e">
        <f ca="1">IF(CV157=270,$CV$13*EXP($CW$13*$CU157)+1-$CV$13,IF(CV157=90,$CV$11*EXP($CW$11*$CU157)+1-$CV$11,$CV$12*EXP($CW$12*$CU157)+1-$CV$12))</f>
        <v>#REF!</v>
      </c>
      <c r="CY157" s="14" t="e">
        <f ca="1">CW157+1/2*(CX157-CW157)*(1-COS(2*($CJ157-$CV157)*$CW$8))</f>
        <v>#REF!</v>
      </c>
      <c r="CZ157" s="14" t="e">
        <f ca="1">IF(CV157=0,$CV$19*EXP($CW$19*$CU157)+1-$CV$19,IF(CV157=180,$CV$17*EXP($CW$17*$CU157)+1-$CV$17,$CV$18*EXP($CW$18*$CU157)+1-$CV$18))</f>
        <v>#REF!</v>
      </c>
      <c r="DA157" s="14" t="e">
        <f ca="1">IF(CV157=270,$CV$19*EXP($CW$19*$CU157)+1-$CV$19,IF(CV157=90,$CV$17*EXP($CW$17*$CU157)+1-$CV$17,$CV$18*EXP($CW$18*$CU157)+1-$CV$18))</f>
        <v>#REF!</v>
      </c>
      <c r="DB157" s="14" t="e">
        <f ca="1">CZ157+1/2*(DA157-CZ157)*(1-COS(2*($CJ157-$CV157)*$CW$8))</f>
        <v>#REF!</v>
      </c>
      <c r="DC157" s="14" t="e">
        <f ca="1">IF(OR(ISNUMBER(S157),ISNUMBER(T157)),CY157+1/2*(DB157-CY157)*(1-COS(2*CI157*$CW$8)),IF(ISNUMBER(A157),1,#N/A))</f>
        <v>#N/A</v>
      </c>
      <c r="DD157" s="14"/>
      <c r="DE157" s="14" t="e">
        <f ca="1">X157/(0.5*G157+Y157)</f>
        <v>#REF!</v>
      </c>
      <c r="DF157" s="14" t="e">
        <f ca="1">INT(MOD(CJ157,360)/90)*90</f>
        <v>#REF!</v>
      </c>
      <c r="DG157" s="14" t="e">
        <f ca="1">IF(DF157=0,$DF$13*EXP($DG$13*$DE157)+1-$DF$13,IF(DF157=180,$DF$11*EXP($DG$11*$DE157)+1-$DF$11,$DF$12*EXP($DG$12*$DE157)+1-$DF$12))</f>
        <v>#REF!</v>
      </c>
      <c r="DH157" s="14" t="e">
        <f ca="1">IF(DF157=270,$DF$13*EXP($DG$13*$DE157)+1-$DF$13,IF(DF157=90,$DF$11*EXP($DG$11*$DE157)+1-$DF$11,$DF$12*EXP($DG$12*$DE157)+1-$DF$12))</f>
        <v>#REF!</v>
      </c>
      <c r="DI157" s="14" t="e">
        <f ca="1">DG157+1/2*(DH157-DG157)*(1-COS(2*($CJ157-$DF157)*$DG$8))</f>
        <v>#REF!</v>
      </c>
      <c r="DJ157" s="14" t="e">
        <f ca="1">MIN(1,IF(DF157=0,$DF$19+(1-$DF$19)/(1+$DE157^2)^$DG$19,IF(DF157=180,$DF$17+(1-$DF$17)/(1+$DE157^2)^$DG$17,$DF$18+(1-$DF$18)/(1+$DE157^2)^$DG$18)))</f>
        <v>#REF!</v>
      </c>
      <c r="DK157" s="14" t="e">
        <f ca="1">IF(DF157=270,$DF$19+(1-$DF$19)/(1+$DE157^2)^$DG$19,IF(DF157=90,$DF$17+(1-$DF$17)/(1+$DE157^2)^$DG$17,$DF$18+(1-$DF$18)/(1+$DE157^2)^$DG$18))</f>
        <v>#REF!</v>
      </c>
      <c r="DL157" s="14" t="e">
        <f ca="1">DJ157+1/2*(DK157-DJ157)*(1-COS(2*($CJ157-$DF157)*$DG$8))</f>
        <v>#REF!</v>
      </c>
      <c r="DM157" s="14" t="e">
        <f ca="1">IF(OR(ISNUMBER(X157),ISNUMBER(Y157)),DI157+1/2*(DL157-DI157)*(1-COS(2*$CI157*$DG$8)),IF(ISNUMBER(A157),1,#N/A))</f>
        <v>#N/A</v>
      </c>
    </row>
    <row r="158" spans="1:117" s="1" customFormat="1">
      <c r="A158" s="33" t="e">
        <f ca="1">INDIRECT("Shading!"&amp;$DZ$24&amp;$EA$24+ROW(A158)-23)</f>
        <v>#REF!</v>
      </c>
      <c r="B158" s="34" t="e">
        <f ca="1">INDIRECT("Shading!"&amp;$DZ$25&amp;$EA$25+ROW(B158)-23)</f>
        <v>#REF!</v>
      </c>
      <c r="C158" s="33" t="e">
        <f ca="1">INDIRECT("Shading!"&amp;$DZ$26&amp;$EA$26+ROW(C158)-23)</f>
        <v>#REF!</v>
      </c>
      <c r="D158" s="33" t="e">
        <f ca="1">INDIRECT("Shading!"&amp;$DZ$27&amp;$EA$27+ROW(D158)-23)</f>
        <v>#REF!</v>
      </c>
      <c r="E158" s="32" t="e">
        <f ca="1">INDIRECT("Shading!"&amp;$DZ$28&amp;$EA$28+ROW(E158)-23)</f>
        <v>#REF!</v>
      </c>
      <c r="F158" s="31" t="e">
        <f ca="1">INDIRECT("Shading!"&amp;$DZ$29&amp;$EA$29+ROW(F158)-23)</f>
        <v>#REF!</v>
      </c>
      <c r="G158" s="31" t="e">
        <f ca="1">INDIRECT("Shading!"&amp;$DZ$30&amp;$EA$30+ROW(G158)-23)</f>
        <v>#REF!</v>
      </c>
      <c r="H158" s="30" t="e">
        <f ca="1">INDIRECT("Shading!"&amp;$DZ$31&amp;$EA$31+ROW(H158)-23)</f>
        <v>#REF!</v>
      </c>
      <c r="I158" s="23"/>
      <c r="J158" s="23"/>
      <c r="K158" s="24"/>
      <c r="L158" s="19"/>
      <c r="M158" s="19"/>
      <c r="N158" s="25">
        <f ca="1">IF(AND(ISNUMBER(I158),ISNUMBER(J158),ISNUMBER(K158),ISNUMBER(L158),ISNUMBER(INDIRECT("Shading!"&amp;$DZ$33&amp;$EA$33+ROW(N158)-23))),INDIRECT("Shading!"&amp;$DZ$33&amp;$EA$33+ROW(N158)-23),1)</f>
        <v>1</v>
      </c>
      <c r="O158" s="25">
        <f ca="1">IF(AND(ISNUMBER(I158),ISNUMBER(J158),ISNUMBER(K158),ISNUMBER(L158),ISNUMBER(INDIRECT("Shading!"&amp;$DZ$34&amp;$EA$34+ROW(N158)-23))),INDIRECT("Shading!"&amp;$DZ$34&amp;$EA$34+ROW(O158)-23),1)</f>
        <v>1</v>
      </c>
      <c r="P158" s="18">
        <f ca="1">IF(AND(ISNUMBER(I158),ISNUMBER(J158),ISNUMBER(K158),ISNUMBER(L158),ISNUMBER(N158)),1-(N158-BJ158)*(K158/IF(OR(E158="East",E158="West"),45,90)*(1-L158)/N158),1)</f>
        <v>1</v>
      </c>
      <c r="Q158" s="17">
        <f ca="1">IF(AND(ISNUMBER(I158),ISNUMBER(J158),ISNUMBER(K158),ISNUMBER(M158),ISNUMBER(O158)),1-(O158-CS158)*(K158/IF(OR(E158="East",E158="West"),45,90)*(1-M158)/O158),1)</f>
        <v>1</v>
      </c>
      <c r="R158" s="32" t="str">
        <f ca="1">IF(OR(P158&gt;1,Q158&gt;1),"Horizon shading ","")</f>
        <v/>
      </c>
      <c r="S158" s="29"/>
      <c r="T158" s="28"/>
      <c r="U158" s="39">
        <f>IF(AND(ISNUMBER(S158),ISNUMBER(T158)),1-0.5*(1-BT158),1)</f>
        <v>1</v>
      </c>
      <c r="V158" s="38">
        <f>IF(AND(ISNUMBER(S158),ISNUMBER(T158)),1-0.5*(1-DC158),1)</f>
        <v>1</v>
      </c>
      <c r="W158" s="215" t="str">
        <f>IF(OR(U158&gt;1,V158&gt;1),"Reveal shading ","")</f>
        <v/>
      </c>
      <c r="X158" s="23"/>
      <c r="Y158" s="23"/>
      <c r="Z158" s="19"/>
      <c r="AA158" s="19"/>
      <c r="AB158" s="25">
        <f ca="1">IF(AND(ISNUMBER(X158),ISNUMBER(Y158),ISNUMBER(Z158),ISNUMBER(INDIRECT("Shading!"&amp;$DZ$35&amp;$EA$35+ROW(N158)-23))),INDIRECT("Shading!"&amp;$DZ$35&amp;$EA$35+ROW(N158)-23),1)</f>
        <v>1</v>
      </c>
      <c r="AC158" s="25">
        <f ca="1">IF(AND(ISNUMBER(X158),ISNUMBER(Y158),ISNUMBER(AA158),ISNUMBER(INDIRECT("Shading!"&amp;$DZ$36&amp;$EA$36+ROW(N158)-23))),INDIRECT("Shading!"&amp;$DZ$36&amp;$EA$36+ROW(O158)-23),1)</f>
        <v>1</v>
      </c>
      <c r="AD158" s="18">
        <f ca="1">IF(AND(ISNUMBER(X158),ISNUMBER(Y158),ISNUMBER(Z158),ISNUMBER(AB158)),1-(AB158-CD158)/AB158*(1-Z158),1)</f>
        <v>1</v>
      </c>
      <c r="AE158" s="17">
        <f ca="1">IF(AND(ISNUMBER(X158),ISNUMBER(Y158),ISNUMBER(AA158),ISNUMBER(AC158)),1-(AC158-DM158)/AC158*(1-AA158),1)</f>
        <v>1</v>
      </c>
      <c r="AF158" s="215" t="str">
        <f ca="1">IF(OR(AD158&gt;1,AE158&gt;1),"Overhang shading ","")</f>
        <v/>
      </c>
      <c r="AG158" s="24"/>
      <c r="AH158" s="24"/>
      <c r="AI158" s="23"/>
      <c r="AJ158" s="37">
        <f>IF(AND(ISNUMBER($AI$19),ISNUMBER(AG158)),$F158*$AI$19/1000*$AG158,0)</f>
        <v>0</v>
      </c>
      <c r="AK158" s="36">
        <f>IF(AND(ISNUMBER($AI$19),ISNUMBER(AH158)),IF(ISNUMBER($AI158),$AI158,$G158)*$AI$19/1000*$AH158,0)</f>
        <v>0</v>
      </c>
      <c r="AL158" s="35">
        <f>IF(OR(AJ158&gt;0,AK158&gt;0),1-(AJ158+AK158)/H158*$AI$18,1)</f>
        <v>1</v>
      </c>
      <c r="AM158" s="215" t="str">
        <f>IF(AL158&gt;1,"Glazing bars/juliet balcony shading ","")</f>
        <v/>
      </c>
      <c r="AN158" s="19"/>
      <c r="AO158" s="19"/>
      <c r="AP158" s="18" t="str">
        <f ca="1">IF(OR(P158*U158*AD158*AL158*IF(ISNUMBER(AN158),AN158,1)&gt;=1,P158*U158*AD158*AL158*IF(ISNUMBER(AN158),AN158,1)=0),"",P158*U158*AD158*AL158*IF(ISNUMBER(AN158),AN158,1))</f>
        <v/>
      </c>
      <c r="AQ158" s="17" t="str">
        <f ca="1">IF(OR(Q158*V158*AE158*AL158*IF(ISNUMBER(AO158),AO158,1)&gt;=1,Q158*V158*AE158*AL158*IF(ISNUMBER(AO158),AO158,1)=0),"",Q158*V158*AE158*AL158*IF(ISNUMBER(AO158),AO158,1))</f>
        <v/>
      </c>
      <c r="AR158" s="16" t="str">
        <f ca="1">'Additional Shading 424'!$AP158</f>
        <v/>
      </c>
      <c r="AS158" s="16" t="str">
        <f ca="1">'Additional Shading 424'!$AQ158</f>
        <v/>
      </c>
      <c r="AZ158" s="15" t="e">
        <f ca="1">D158</f>
        <v>#REF!</v>
      </c>
      <c r="BA158" s="15" t="e">
        <f ca="1">C158</f>
        <v>#REF!</v>
      </c>
      <c r="BB158" s="14">
        <f>IF(AND(I158=0,J158=0),1,I158/J158)</f>
        <v>1</v>
      </c>
      <c r="BC158" s="14" t="e">
        <f ca="1">INT(MOD(BA158,360)/90)*90</f>
        <v>#REF!</v>
      </c>
      <c r="BD158" s="14" t="e">
        <f ca="1">IF(BC158=0,$BC$13+(1-$BC$13)/(1+$BB158^2)^$BD$13,IF(BC158=180,$BC$11+(1-$BC$11)/(1+$BB158^2)^$BD$11,$BC$12+(1-$BC$12)/(1+$BB158^2)^$BD$12))</f>
        <v>#REF!</v>
      </c>
      <c r="BE158" s="14" t="e">
        <f ca="1">IF(BC158=270,$BC$13+(1-$BC$13)/(1+$BB158^2)^$BD$13,IF(BC158=90,$BC$11+(1-$BC$11)/(1+$BB158^2)^$BD$11,$BC$12+(1-$BC$12)/(1+$BB158^2)^$BD$12))</f>
        <v>#REF!</v>
      </c>
      <c r="BF158" s="14" t="e">
        <f ca="1">BD158+1/2*(BE158-BD158)*(1-COS(2*($BA158-$BC158)*$BD$8))</f>
        <v>#REF!</v>
      </c>
      <c r="BG158" s="14" t="e">
        <f ca="1">IF(BC158=0,$BC$19*EXP($BD$19*$BB158)+1-$BC$19,IF(BC158=180,$BC$17+(1-$BC$17)/(1+$BB158^2)^$BD$17,$BC$18*EXP($BD$18*$BB158)+1-$BC$18))</f>
        <v>#REF!</v>
      </c>
      <c r="BH158" s="14" t="e">
        <f ca="1">IF(BC158=270,$BC$19*EXP($BD$19*$BB158)+1-$BC$19,IF(BC158=90,$BC$17+(1-$BC$17)/(1+$BB158^2)^$BD$17,$BC$18*EXP($BD$18*$BB158)+1-$BC$18))</f>
        <v>#REF!</v>
      </c>
      <c r="BI158" s="14" t="e">
        <f ca="1">BG158+1/2*(BH158-BG158)*(1-COS(2*($BA158-$BC158)*$BD$8))</f>
        <v>#REF!</v>
      </c>
      <c r="BJ158" s="14" t="e">
        <f ca="1">IF(OR(ISNUMBER(I158),ISNUMBER(J158)),MAX(BF158+1/2*(BI158-BF158)*(1-COS(2*$AZ158*$BD$8)),IF(SIN(RADIANS(D158))&lt;&gt;0,1-$I158/$G158/ABS(SIN(RADIANS(D158))),0)),IF(ISNUMBER(A158),1,#N/A))</f>
        <v>#N/A</v>
      </c>
      <c r="BK158" s="14"/>
      <c r="BL158" s="14" t="e">
        <f ca="1">S158/(0.5*F158+T158)</f>
        <v>#REF!</v>
      </c>
      <c r="BM158" s="14" t="e">
        <f ca="1">INT(MOD(BA158,360)/90)*90</f>
        <v>#REF!</v>
      </c>
      <c r="BN158" s="14" t="e">
        <f ca="1">IF(BM158=0,$BM$13*EXP($BN$13*$BL158)+1-$BM$13,IF(BM158=180,$BM$11*EXP($BN$11*$BL158)+1-$BM$11,$BM$12*EXP($BN$12*$BL158)+1-$BM$12))</f>
        <v>#REF!</v>
      </c>
      <c r="BO158" s="14" t="e">
        <f ca="1">IF(BM158=270,$BM$13*EXP($BN$13*$BL158)+1-$BM$13,IF(BM158=90,$BM$11*EXP($BN$11*$BL158)+1-$BM$11,$BM$12*EXP($BN$12*$BL158)+1-$BM$12))</f>
        <v>#REF!</v>
      </c>
      <c r="BP158" s="14" t="e">
        <f ca="1">BN158+1/2*(BO158-BN158)*(1-COS(2*($C158-$BM158)*$BN$8))</f>
        <v>#REF!</v>
      </c>
      <c r="BQ158" s="14" t="e">
        <f ca="1">IF(BM158=0,$BM$19*EXP($BN$19*$BL158)+1-$BM$19,IF(BM158=180,$BM$17*EXP($BN$17*$BL158)+1-$BM$17,$BM$18*EXP($BN$18*$BL158)+1-$BM$18))</f>
        <v>#REF!</v>
      </c>
      <c r="BR158" s="14" t="e">
        <f ca="1">IF(BM158=270,$BM$19*EXP($BN$19*$BL158)+1-$BM$19,IF(BM158=90,$BM$17*EXP($BN$17*$BL158)+1-$BM$17,$BM$18*EXP($BN$18*$BL158)+1-$BM$18))</f>
        <v>#REF!</v>
      </c>
      <c r="BS158" s="14" t="e">
        <f ca="1">BQ158+1/2*(BR158-BQ158)*(1-COS(2*($C158-$BM158)*$BN$8))</f>
        <v>#REF!</v>
      </c>
      <c r="BT158" s="14" t="e">
        <f ca="1">BP158+1/2*(BS158-BP158)*(1-COS(2*$AZ158*$BN$8))</f>
        <v>#REF!</v>
      </c>
      <c r="BU158" s="14"/>
      <c r="BV158" s="14" t="e">
        <f ca="1">X158/(0.5*G158+Y158)</f>
        <v>#REF!</v>
      </c>
      <c r="BW158" s="14" t="e">
        <f ca="1">INT(MOD(BA158,360)/90)*90</f>
        <v>#REF!</v>
      </c>
      <c r="BX158" s="14" t="e">
        <f ca="1">IF(BW158=0,$BW$13*EXP($BX$13*$BV158)+1-$BW$13,IF(BW158=180,$BW$11*EXP($BX$11*$BV158)+1-$BW$11,$BW$12*EXP($BX$12*$BV158)+1-$BW$12))</f>
        <v>#REF!</v>
      </c>
      <c r="BY158" s="14" t="e">
        <f ca="1">IF(BW158=270,$BW$13*EXP($BX$13*$BV158)+1-$BW$13,IF(BW158=90,$BW$11*EXP($BX$11*$BV158)+1-$BW$11,$BW$12*EXP($BX$12*$BV158)+1-$BW$12))</f>
        <v>#REF!</v>
      </c>
      <c r="BZ158" s="14" t="e">
        <f ca="1">BX158+1/2*(BY158-BX158)*(1-COS(2*($BA158-$BW158)*$BX$8))</f>
        <v>#REF!</v>
      </c>
      <c r="CA158" s="14" t="e">
        <f ca="1">MIN(1,IF(BW158=0,$BW$19*EXP($BX$19*$BV158)+1-$BW$19,IF(BW158=180,$BW$17*EXP($BX$17*$BV158)+1-$BW$17,$BW$18*EXP($BX$18*$BV158)+1-$BW$18)))</f>
        <v>#REF!</v>
      </c>
      <c r="CB158" s="14" t="e">
        <f ca="1">IF(BW158=270,$BW$19*EXP($BX$19*$BV158)+1-$BW$19,IF(BW158=90,$BW$17*EXP($BX$17*$BV158)+1-$BW$17,$BW$18*EXP($BX$18*$BV158)+1-$BW$18))</f>
        <v>#REF!</v>
      </c>
      <c r="CC158" s="14" t="e">
        <f ca="1">CA158+1/2*(CB158-CA158)*(1-COS(2*($BA158-$BW158)*$BX$8))</f>
        <v>#REF!</v>
      </c>
      <c r="CD158" s="14" t="e">
        <f ca="1">BZ158+1/2*(CC158-BZ158)*(1-COS(2*$AZ158*$BX$8))</f>
        <v>#REF!</v>
      </c>
      <c r="CI158" s="15" t="e">
        <f ca="1">D158</f>
        <v>#REF!</v>
      </c>
      <c r="CJ158" s="15" t="e">
        <f ca="1">C158</f>
        <v>#REF!</v>
      </c>
      <c r="CK158" s="14">
        <f>IF(AND(I158=0,J158=0),1,I158/J158)</f>
        <v>1</v>
      </c>
      <c r="CL158" s="14" t="e">
        <f ca="1">INT(MOD(CJ158,360)/90)*90</f>
        <v>#REF!</v>
      </c>
      <c r="CM158" s="14" t="e">
        <f ca="1">IF(CL158=0,$CL$13*EXP($CM$13*$CK158)+1-$CL$13,IF(CL158=180,$CL$11*EXP($CM$11*$CK158)+1-$CL$11,$CL$12*EXP($CM$12*$CK158)+1-$CL$12))</f>
        <v>#REF!</v>
      </c>
      <c r="CN158" s="14" t="e">
        <f ca="1">IF(CL158=270,$CL$13*EXP($CM$13*$CK158)+1-$CL$13,IF(CL158=90,$CL$11*EXP($CM$11*$CK158)+1-$CL$11,$CL$12*EXP($CM$12*$CK158)+1-$CL$12))</f>
        <v>#REF!</v>
      </c>
      <c r="CO158" s="14" t="e">
        <f ca="1">CM158+1/2*(CN158-CM158)*(1-COS(2*($CJ158-$CL158)*$CM$8))</f>
        <v>#REF!</v>
      </c>
      <c r="CP158" s="14" t="e">
        <f ca="1">IF(CL158=0,$CL$19*EXP($CM$19*$CK158)+1-$CL$19,IF(CL158=180,$CL$17*EXP($CM$17*$CK158)+1-$CL$17,$CL$18*EXP($CM$18*$CK158)+1-$CL$18))</f>
        <v>#REF!</v>
      </c>
      <c r="CQ158" s="14" t="e">
        <f ca="1">IF(CL158=270,$CL$19*EXP($CM$19*$CK158)+1-$CL$19,IF(CL158=90,$CL$17*EXP($CM$17*$CK158)+1-$CL$17,$CL$18*EXP($CM$18*$CK158)+1-$CL$18))</f>
        <v>#REF!</v>
      </c>
      <c r="CR158" s="14" t="e">
        <f ca="1">CP158+1/2*(CQ158-CP158)*(1-COS(2*($CJ158-$CL158)*$CM$8))</f>
        <v>#REF!</v>
      </c>
      <c r="CS158" s="14" t="e">
        <f ca="1">IF(OR(ISNUMBER(I158),ISNUMBER(J158)),MAX(CO158+1/2*(CR158-CO158)*(1-COS(2*$CI158*$CM$8)),IF(SIN(RADIANS(D158))&lt;&gt;0,1-$I158/$G158/ABS(SIN(RADIANS(D158))),0)),IF(ISNUMBER(A158),1,#N/A))</f>
        <v>#N/A</v>
      </c>
      <c r="CT158" s="14"/>
      <c r="CU158" s="14" t="e">
        <f ca="1">S158/(0.5*F158+T158)</f>
        <v>#REF!</v>
      </c>
      <c r="CV158" s="14" t="e">
        <f ca="1">INT(MOD(BA158,360)/90)*90</f>
        <v>#REF!</v>
      </c>
      <c r="CW158" s="14" t="e">
        <f ca="1">IF(CV158=0,$CV$13*EXP($CW$13*$CU158)+1-$CV$13,IF(CV158=180,$CV$11*EXP($CW$11*$CU158)+1-$CV$11,$CV$12*EXP($CW$12*$CU158)+1-$CV$12))</f>
        <v>#REF!</v>
      </c>
      <c r="CX158" s="14" t="e">
        <f ca="1">IF(CV158=270,$CV$13*EXP($CW$13*$CU158)+1-$CV$13,IF(CV158=90,$CV$11*EXP($CW$11*$CU158)+1-$CV$11,$CV$12*EXP($CW$12*$CU158)+1-$CV$12))</f>
        <v>#REF!</v>
      </c>
      <c r="CY158" s="14" t="e">
        <f ca="1">CW158+1/2*(CX158-CW158)*(1-COS(2*($CJ158-$CV158)*$CW$8))</f>
        <v>#REF!</v>
      </c>
      <c r="CZ158" s="14" t="e">
        <f ca="1">IF(CV158=0,$CV$19*EXP($CW$19*$CU158)+1-$CV$19,IF(CV158=180,$CV$17*EXP($CW$17*$CU158)+1-$CV$17,$CV$18*EXP($CW$18*$CU158)+1-$CV$18))</f>
        <v>#REF!</v>
      </c>
      <c r="DA158" s="14" t="e">
        <f ca="1">IF(CV158=270,$CV$19*EXP($CW$19*$CU158)+1-$CV$19,IF(CV158=90,$CV$17*EXP($CW$17*$CU158)+1-$CV$17,$CV$18*EXP($CW$18*$CU158)+1-$CV$18))</f>
        <v>#REF!</v>
      </c>
      <c r="DB158" s="14" t="e">
        <f ca="1">CZ158+1/2*(DA158-CZ158)*(1-COS(2*($CJ158-$CV158)*$CW$8))</f>
        <v>#REF!</v>
      </c>
      <c r="DC158" s="14" t="e">
        <f ca="1">IF(OR(ISNUMBER(S158),ISNUMBER(T158)),CY158+1/2*(DB158-CY158)*(1-COS(2*CI158*$CW$8)),IF(ISNUMBER(A158),1,#N/A))</f>
        <v>#N/A</v>
      </c>
      <c r="DD158" s="14"/>
      <c r="DE158" s="14" t="e">
        <f ca="1">X158/(0.5*G158+Y158)</f>
        <v>#REF!</v>
      </c>
      <c r="DF158" s="14" t="e">
        <f ca="1">INT(MOD(CJ158,360)/90)*90</f>
        <v>#REF!</v>
      </c>
      <c r="DG158" s="14" t="e">
        <f ca="1">IF(DF158=0,$DF$13*EXP($DG$13*$DE158)+1-$DF$13,IF(DF158=180,$DF$11*EXP($DG$11*$DE158)+1-$DF$11,$DF$12*EXP($DG$12*$DE158)+1-$DF$12))</f>
        <v>#REF!</v>
      </c>
      <c r="DH158" s="14" t="e">
        <f ca="1">IF(DF158=270,$DF$13*EXP($DG$13*$DE158)+1-$DF$13,IF(DF158=90,$DF$11*EXP($DG$11*$DE158)+1-$DF$11,$DF$12*EXP($DG$12*$DE158)+1-$DF$12))</f>
        <v>#REF!</v>
      </c>
      <c r="DI158" s="14" t="e">
        <f ca="1">DG158+1/2*(DH158-DG158)*(1-COS(2*($CJ158-$DF158)*$DG$8))</f>
        <v>#REF!</v>
      </c>
      <c r="DJ158" s="14" t="e">
        <f ca="1">MIN(1,IF(DF158=0,$DF$19+(1-$DF$19)/(1+$DE158^2)^$DG$19,IF(DF158=180,$DF$17+(1-$DF$17)/(1+$DE158^2)^$DG$17,$DF$18+(1-$DF$18)/(1+$DE158^2)^$DG$18)))</f>
        <v>#REF!</v>
      </c>
      <c r="DK158" s="14" t="e">
        <f ca="1">IF(DF158=270,$DF$19+(1-$DF$19)/(1+$DE158^2)^$DG$19,IF(DF158=90,$DF$17+(1-$DF$17)/(1+$DE158^2)^$DG$17,$DF$18+(1-$DF$18)/(1+$DE158^2)^$DG$18))</f>
        <v>#REF!</v>
      </c>
      <c r="DL158" s="14" t="e">
        <f ca="1">DJ158+1/2*(DK158-DJ158)*(1-COS(2*($CJ158-$DF158)*$DG$8))</f>
        <v>#REF!</v>
      </c>
      <c r="DM158" s="14" t="e">
        <f ca="1">IF(OR(ISNUMBER(X158),ISNUMBER(Y158)),DI158+1/2*(DL158-DI158)*(1-COS(2*$CI158*$DG$8)),IF(ISNUMBER(A158),1,#N/A))</f>
        <v>#N/A</v>
      </c>
    </row>
    <row r="159" spans="1:117" s="1" customFormat="1">
      <c r="A159" s="33" t="e">
        <f ca="1">INDIRECT("Shading!"&amp;$DZ$24&amp;$EA$24+ROW(A159)-23)</f>
        <v>#REF!</v>
      </c>
      <c r="B159" s="34" t="e">
        <f ca="1">INDIRECT("Shading!"&amp;$DZ$25&amp;$EA$25+ROW(B159)-23)</f>
        <v>#REF!</v>
      </c>
      <c r="C159" s="33" t="e">
        <f ca="1">INDIRECT("Shading!"&amp;$DZ$26&amp;$EA$26+ROW(C159)-23)</f>
        <v>#REF!</v>
      </c>
      <c r="D159" s="33" t="e">
        <f ca="1">INDIRECT("Shading!"&amp;$DZ$27&amp;$EA$27+ROW(D159)-23)</f>
        <v>#REF!</v>
      </c>
      <c r="E159" s="32" t="e">
        <f ca="1">INDIRECT("Shading!"&amp;$DZ$28&amp;$EA$28+ROW(E159)-23)</f>
        <v>#REF!</v>
      </c>
      <c r="F159" s="31" t="e">
        <f ca="1">INDIRECT("Shading!"&amp;$DZ$29&amp;$EA$29+ROW(F159)-23)</f>
        <v>#REF!</v>
      </c>
      <c r="G159" s="31" t="e">
        <f ca="1">INDIRECT("Shading!"&amp;$DZ$30&amp;$EA$30+ROW(G159)-23)</f>
        <v>#REF!</v>
      </c>
      <c r="H159" s="30" t="e">
        <f ca="1">INDIRECT("Shading!"&amp;$DZ$31&amp;$EA$31+ROW(H159)-23)</f>
        <v>#REF!</v>
      </c>
      <c r="I159" s="23"/>
      <c r="J159" s="23"/>
      <c r="K159" s="24"/>
      <c r="L159" s="19"/>
      <c r="M159" s="19"/>
      <c r="N159" s="25">
        <f ca="1">IF(AND(ISNUMBER(I159),ISNUMBER(J159),ISNUMBER(K159),ISNUMBER(L159),ISNUMBER(INDIRECT("Shading!"&amp;$DZ$33&amp;$EA$33+ROW(N159)-23))),INDIRECT("Shading!"&amp;$DZ$33&amp;$EA$33+ROW(N159)-23),1)</f>
        <v>1</v>
      </c>
      <c r="O159" s="25">
        <f ca="1">IF(AND(ISNUMBER(I159),ISNUMBER(J159),ISNUMBER(K159),ISNUMBER(L159),ISNUMBER(INDIRECT("Shading!"&amp;$DZ$34&amp;$EA$34+ROW(N159)-23))),INDIRECT("Shading!"&amp;$DZ$34&amp;$EA$34+ROW(O159)-23),1)</f>
        <v>1</v>
      </c>
      <c r="P159" s="18">
        <f ca="1">IF(AND(ISNUMBER(I159),ISNUMBER(J159),ISNUMBER(K159),ISNUMBER(L159),ISNUMBER(N159)),1-(N159-BJ159)*(K159/IF(OR(E159="East",E159="West"),45,90)*(1-L159)/N159),1)</f>
        <v>1</v>
      </c>
      <c r="Q159" s="17">
        <f ca="1">IF(AND(ISNUMBER(I159),ISNUMBER(J159),ISNUMBER(K159),ISNUMBER(M159),ISNUMBER(O159)),1-(O159-CS159)*(K159/IF(OR(E159="East",E159="West"),45,90)*(1-M159)/O159),1)</f>
        <v>1</v>
      </c>
      <c r="R159" s="32" t="str">
        <f ca="1">IF(OR(P159&gt;1,Q159&gt;1),"Horizon shading ","")</f>
        <v/>
      </c>
      <c r="S159" s="29"/>
      <c r="T159" s="28"/>
      <c r="U159" s="39">
        <f>IF(AND(ISNUMBER(S159),ISNUMBER(T159)),1-0.5*(1-BT159),1)</f>
        <v>1</v>
      </c>
      <c r="V159" s="38">
        <f>IF(AND(ISNUMBER(S159),ISNUMBER(T159)),1-0.5*(1-DC159),1)</f>
        <v>1</v>
      </c>
      <c r="W159" s="215" t="str">
        <f>IF(OR(U159&gt;1,V159&gt;1),"Reveal shading ","")</f>
        <v/>
      </c>
      <c r="X159" s="23"/>
      <c r="Y159" s="23"/>
      <c r="Z159" s="19"/>
      <c r="AA159" s="19"/>
      <c r="AB159" s="25">
        <f ca="1">IF(AND(ISNUMBER(X159),ISNUMBER(Y159),ISNUMBER(Z159),ISNUMBER(INDIRECT("Shading!"&amp;$DZ$35&amp;$EA$35+ROW(N159)-23))),INDIRECT("Shading!"&amp;$DZ$35&amp;$EA$35+ROW(N159)-23),1)</f>
        <v>1</v>
      </c>
      <c r="AC159" s="25">
        <f ca="1">IF(AND(ISNUMBER(X159),ISNUMBER(Y159),ISNUMBER(AA159),ISNUMBER(INDIRECT("Shading!"&amp;$DZ$36&amp;$EA$36+ROW(N159)-23))),INDIRECT("Shading!"&amp;$DZ$36&amp;$EA$36+ROW(O159)-23),1)</f>
        <v>1</v>
      </c>
      <c r="AD159" s="18">
        <f ca="1">IF(AND(ISNUMBER(X159),ISNUMBER(Y159),ISNUMBER(Z159),ISNUMBER(AB159)),1-(AB159-CD159)/AB159*(1-Z159),1)</f>
        <v>1</v>
      </c>
      <c r="AE159" s="17">
        <f ca="1">IF(AND(ISNUMBER(X159),ISNUMBER(Y159),ISNUMBER(AA159),ISNUMBER(AC159)),1-(AC159-DM159)/AC159*(1-AA159),1)</f>
        <v>1</v>
      </c>
      <c r="AF159" s="215" t="str">
        <f ca="1">IF(OR(AD159&gt;1,AE159&gt;1),"Overhang shading ","")</f>
        <v/>
      </c>
      <c r="AG159" s="24"/>
      <c r="AH159" s="24"/>
      <c r="AI159" s="23"/>
      <c r="AJ159" s="37">
        <f>IF(AND(ISNUMBER($AI$19),ISNUMBER(AG159)),$F159*$AI$19/1000*$AG159,0)</f>
        <v>0</v>
      </c>
      <c r="AK159" s="36">
        <f>IF(AND(ISNUMBER($AI$19),ISNUMBER(AH159)),IF(ISNUMBER($AI159),$AI159,$G159)*$AI$19/1000*$AH159,0)</f>
        <v>0</v>
      </c>
      <c r="AL159" s="35">
        <f>IF(OR(AJ159&gt;0,AK159&gt;0),1-(AJ159+AK159)/H159*$AI$18,1)</f>
        <v>1</v>
      </c>
      <c r="AM159" s="215" t="str">
        <f>IF(AL159&gt;1,"Glazing bars/juliet balcony shading ","")</f>
        <v/>
      </c>
      <c r="AN159" s="19"/>
      <c r="AO159" s="19"/>
      <c r="AP159" s="18" t="str">
        <f ca="1">IF(OR(P159*U159*AD159*AL159*IF(ISNUMBER(AN159),AN159,1)&gt;=1,P159*U159*AD159*AL159*IF(ISNUMBER(AN159),AN159,1)=0),"",P159*U159*AD159*AL159*IF(ISNUMBER(AN159),AN159,1))</f>
        <v/>
      </c>
      <c r="AQ159" s="17" t="str">
        <f ca="1">IF(OR(Q159*V159*AE159*AL159*IF(ISNUMBER(AO159),AO159,1)&gt;=1,Q159*V159*AE159*AL159*IF(ISNUMBER(AO159),AO159,1)=0),"",Q159*V159*AE159*AL159*IF(ISNUMBER(AO159),AO159,1))</f>
        <v/>
      </c>
      <c r="AR159" s="16" t="str">
        <f ca="1">'Additional Shading 424'!$AP159</f>
        <v/>
      </c>
      <c r="AS159" s="16" t="str">
        <f ca="1">'Additional Shading 424'!$AQ159</f>
        <v/>
      </c>
      <c r="AZ159" s="15" t="e">
        <f ca="1">D159</f>
        <v>#REF!</v>
      </c>
      <c r="BA159" s="15" t="e">
        <f ca="1">C159</f>
        <v>#REF!</v>
      </c>
      <c r="BB159" s="14">
        <f>IF(AND(I159=0,J159=0),1,I159/J159)</f>
        <v>1</v>
      </c>
      <c r="BC159" s="14" t="e">
        <f ca="1">INT(MOD(BA159,360)/90)*90</f>
        <v>#REF!</v>
      </c>
      <c r="BD159" s="14" t="e">
        <f ca="1">IF(BC159=0,$BC$13+(1-$BC$13)/(1+$BB159^2)^$BD$13,IF(BC159=180,$BC$11+(1-$BC$11)/(1+$BB159^2)^$BD$11,$BC$12+(1-$BC$12)/(1+$BB159^2)^$BD$12))</f>
        <v>#REF!</v>
      </c>
      <c r="BE159" s="14" t="e">
        <f ca="1">IF(BC159=270,$BC$13+(1-$BC$13)/(1+$BB159^2)^$BD$13,IF(BC159=90,$BC$11+(1-$BC$11)/(1+$BB159^2)^$BD$11,$BC$12+(1-$BC$12)/(1+$BB159^2)^$BD$12))</f>
        <v>#REF!</v>
      </c>
      <c r="BF159" s="14" t="e">
        <f ca="1">BD159+1/2*(BE159-BD159)*(1-COS(2*($BA159-$BC159)*$BD$8))</f>
        <v>#REF!</v>
      </c>
      <c r="BG159" s="14" t="e">
        <f ca="1">IF(BC159=0,$BC$19*EXP($BD$19*$BB159)+1-$BC$19,IF(BC159=180,$BC$17+(1-$BC$17)/(1+$BB159^2)^$BD$17,$BC$18*EXP($BD$18*$BB159)+1-$BC$18))</f>
        <v>#REF!</v>
      </c>
      <c r="BH159" s="14" t="e">
        <f ca="1">IF(BC159=270,$BC$19*EXP($BD$19*$BB159)+1-$BC$19,IF(BC159=90,$BC$17+(1-$BC$17)/(1+$BB159^2)^$BD$17,$BC$18*EXP($BD$18*$BB159)+1-$BC$18))</f>
        <v>#REF!</v>
      </c>
      <c r="BI159" s="14" t="e">
        <f ca="1">BG159+1/2*(BH159-BG159)*(1-COS(2*($BA159-$BC159)*$BD$8))</f>
        <v>#REF!</v>
      </c>
      <c r="BJ159" s="14" t="e">
        <f ca="1">IF(OR(ISNUMBER(I159),ISNUMBER(J159)),MAX(BF159+1/2*(BI159-BF159)*(1-COS(2*$AZ159*$BD$8)),IF(SIN(RADIANS(D159))&lt;&gt;0,1-$I159/$G159/ABS(SIN(RADIANS(D159))),0)),IF(ISNUMBER(A159),1,#N/A))</f>
        <v>#N/A</v>
      </c>
      <c r="BK159" s="14"/>
      <c r="BL159" s="14" t="e">
        <f ca="1">S159/(0.5*F159+T159)</f>
        <v>#REF!</v>
      </c>
      <c r="BM159" s="14" t="e">
        <f ca="1">INT(MOD(BA159,360)/90)*90</f>
        <v>#REF!</v>
      </c>
      <c r="BN159" s="14" t="e">
        <f ca="1">IF(BM159=0,$BM$13*EXP($BN$13*$BL159)+1-$BM$13,IF(BM159=180,$BM$11*EXP($BN$11*$BL159)+1-$BM$11,$BM$12*EXP($BN$12*$BL159)+1-$BM$12))</f>
        <v>#REF!</v>
      </c>
      <c r="BO159" s="14" t="e">
        <f ca="1">IF(BM159=270,$BM$13*EXP($BN$13*$BL159)+1-$BM$13,IF(BM159=90,$BM$11*EXP($BN$11*$BL159)+1-$BM$11,$BM$12*EXP($BN$12*$BL159)+1-$BM$12))</f>
        <v>#REF!</v>
      </c>
      <c r="BP159" s="14" t="e">
        <f ca="1">BN159+1/2*(BO159-BN159)*(1-COS(2*($C159-$BM159)*$BN$8))</f>
        <v>#REF!</v>
      </c>
      <c r="BQ159" s="14" t="e">
        <f ca="1">IF(BM159=0,$BM$19*EXP($BN$19*$BL159)+1-$BM$19,IF(BM159=180,$BM$17*EXP($BN$17*$BL159)+1-$BM$17,$BM$18*EXP($BN$18*$BL159)+1-$BM$18))</f>
        <v>#REF!</v>
      </c>
      <c r="BR159" s="14" t="e">
        <f ca="1">IF(BM159=270,$BM$19*EXP($BN$19*$BL159)+1-$BM$19,IF(BM159=90,$BM$17*EXP($BN$17*$BL159)+1-$BM$17,$BM$18*EXP($BN$18*$BL159)+1-$BM$18))</f>
        <v>#REF!</v>
      </c>
      <c r="BS159" s="14" t="e">
        <f ca="1">BQ159+1/2*(BR159-BQ159)*(1-COS(2*($C159-$BM159)*$BN$8))</f>
        <v>#REF!</v>
      </c>
      <c r="BT159" s="14" t="e">
        <f ca="1">BP159+1/2*(BS159-BP159)*(1-COS(2*$AZ159*$BN$8))</f>
        <v>#REF!</v>
      </c>
      <c r="BU159" s="14"/>
      <c r="BV159" s="14" t="e">
        <f ca="1">X159/(0.5*G159+Y159)</f>
        <v>#REF!</v>
      </c>
      <c r="BW159" s="14" t="e">
        <f ca="1">INT(MOD(BA159,360)/90)*90</f>
        <v>#REF!</v>
      </c>
      <c r="BX159" s="14" t="e">
        <f ca="1">IF(BW159=0,$BW$13*EXP($BX$13*$BV159)+1-$BW$13,IF(BW159=180,$BW$11*EXP($BX$11*$BV159)+1-$BW$11,$BW$12*EXP($BX$12*$BV159)+1-$BW$12))</f>
        <v>#REF!</v>
      </c>
      <c r="BY159" s="14" t="e">
        <f ca="1">IF(BW159=270,$BW$13*EXP($BX$13*$BV159)+1-$BW$13,IF(BW159=90,$BW$11*EXP($BX$11*$BV159)+1-$BW$11,$BW$12*EXP($BX$12*$BV159)+1-$BW$12))</f>
        <v>#REF!</v>
      </c>
      <c r="BZ159" s="14" t="e">
        <f ca="1">BX159+1/2*(BY159-BX159)*(1-COS(2*($BA159-$BW159)*$BX$8))</f>
        <v>#REF!</v>
      </c>
      <c r="CA159" s="14" t="e">
        <f ca="1">MIN(1,IF(BW159=0,$BW$19*EXP($BX$19*$BV159)+1-$BW$19,IF(BW159=180,$BW$17*EXP($BX$17*$BV159)+1-$BW$17,$BW$18*EXP($BX$18*$BV159)+1-$BW$18)))</f>
        <v>#REF!</v>
      </c>
      <c r="CB159" s="14" t="e">
        <f ca="1">IF(BW159=270,$BW$19*EXP($BX$19*$BV159)+1-$BW$19,IF(BW159=90,$BW$17*EXP($BX$17*$BV159)+1-$BW$17,$BW$18*EXP($BX$18*$BV159)+1-$BW$18))</f>
        <v>#REF!</v>
      </c>
      <c r="CC159" s="14" t="e">
        <f ca="1">CA159+1/2*(CB159-CA159)*(1-COS(2*($BA159-$BW159)*$BX$8))</f>
        <v>#REF!</v>
      </c>
      <c r="CD159" s="14" t="e">
        <f ca="1">BZ159+1/2*(CC159-BZ159)*(1-COS(2*$AZ159*$BX$8))</f>
        <v>#REF!</v>
      </c>
      <c r="CI159" s="15" t="e">
        <f ca="1">D159</f>
        <v>#REF!</v>
      </c>
      <c r="CJ159" s="15" t="e">
        <f ca="1">C159</f>
        <v>#REF!</v>
      </c>
      <c r="CK159" s="14">
        <f>IF(AND(I159=0,J159=0),1,I159/J159)</f>
        <v>1</v>
      </c>
      <c r="CL159" s="14" t="e">
        <f ca="1">INT(MOD(CJ159,360)/90)*90</f>
        <v>#REF!</v>
      </c>
      <c r="CM159" s="14" t="e">
        <f ca="1">IF(CL159=0,$CL$13*EXP($CM$13*$CK159)+1-$CL$13,IF(CL159=180,$CL$11*EXP($CM$11*$CK159)+1-$CL$11,$CL$12*EXP($CM$12*$CK159)+1-$CL$12))</f>
        <v>#REF!</v>
      </c>
      <c r="CN159" s="14" t="e">
        <f ca="1">IF(CL159=270,$CL$13*EXP($CM$13*$CK159)+1-$CL$13,IF(CL159=90,$CL$11*EXP($CM$11*$CK159)+1-$CL$11,$CL$12*EXP($CM$12*$CK159)+1-$CL$12))</f>
        <v>#REF!</v>
      </c>
      <c r="CO159" s="14" t="e">
        <f ca="1">CM159+1/2*(CN159-CM159)*(1-COS(2*($CJ159-$CL159)*$CM$8))</f>
        <v>#REF!</v>
      </c>
      <c r="CP159" s="14" t="e">
        <f ca="1">IF(CL159=0,$CL$19*EXP($CM$19*$CK159)+1-$CL$19,IF(CL159=180,$CL$17*EXP($CM$17*$CK159)+1-$CL$17,$CL$18*EXP($CM$18*$CK159)+1-$CL$18))</f>
        <v>#REF!</v>
      </c>
      <c r="CQ159" s="14" t="e">
        <f ca="1">IF(CL159=270,$CL$19*EXP($CM$19*$CK159)+1-$CL$19,IF(CL159=90,$CL$17*EXP($CM$17*$CK159)+1-$CL$17,$CL$18*EXP($CM$18*$CK159)+1-$CL$18))</f>
        <v>#REF!</v>
      </c>
      <c r="CR159" s="14" t="e">
        <f ca="1">CP159+1/2*(CQ159-CP159)*(1-COS(2*($CJ159-$CL159)*$CM$8))</f>
        <v>#REF!</v>
      </c>
      <c r="CS159" s="14" t="e">
        <f ca="1">IF(OR(ISNUMBER(I159),ISNUMBER(J159)),MAX(CO159+1/2*(CR159-CO159)*(1-COS(2*$CI159*$CM$8)),IF(SIN(RADIANS(D159))&lt;&gt;0,1-$I159/$G159/ABS(SIN(RADIANS(D159))),0)),IF(ISNUMBER(A159),1,#N/A))</f>
        <v>#N/A</v>
      </c>
      <c r="CT159" s="14"/>
      <c r="CU159" s="14" t="e">
        <f ca="1">S159/(0.5*F159+T159)</f>
        <v>#REF!</v>
      </c>
      <c r="CV159" s="14" t="e">
        <f ca="1">INT(MOD(BA159,360)/90)*90</f>
        <v>#REF!</v>
      </c>
      <c r="CW159" s="14" t="e">
        <f ca="1">IF(CV159=0,$CV$13*EXP($CW$13*$CU159)+1-$CV$13,IF(CV159=180,$CV$11*EXP($CW$11*$CU159)+1-$CV$11,$CV$12*EXP($CW$12*$CU159)+1-$CV$12))</f>
        <v>#REF!</v>
      </c>
      <c r="CX159" s="14" t="e">
        <f ca="1">IF(CV159=270,$CV$13*EXP($CW$13*$CU159)+1-$CV$13,IF(CV159=90,$CV$11*EXP($CW$11*$CU159)+1-$CV$11,$CV$12*EXP($CW$12*$CU159)+1-$CV$12))</f>
        <v>#REF!</v>
      </c>
      <c r="CY159" s="14" t="e">
        <f ca="1">CW159+1/2*(CX159-CW159)*(1-COS(2*($CJ159-$CV159)*$CW$8))</f>
        <v>#REF!</v>
      </c>
      <c r="CZ159" s="14" t="e">
        <f ca="1">IF(CV159=0,$CV$19*EXP($CW$19*$CU159)+1-$CV$19,IF(CV159=180,$CV$17*EXP($CW$17*$CU159)+1-$CV$17,$CV$18*EXP($CW$18*$CU159)+1-$CV$18))</f>
        <v>#REF!</v>
      </c>
      <c r="DA159" s="14" t="e">
        <f ca="1">IF(CV159=270,$CV$19*EXP($CW$19*$CU159)+1-$CV$19,IF(CV159=90,$CV$17*EXP($CW$17*$CU159)+1-$CV$17,$CV$18*EXP($CW$18*$CU159)+1-$CV$18))</f>
        <v>#REF!</v>
      </c>
      <c r="DB159" s="14" t="e">
        <f ca="1">CZ159+1/2*(DA159-CZ159)*(1-COS(2*($CJ159-$CV159)*$CW$8))</f>
        <v>#REF!</v>
      </c>
      <c r="DC159" s="14" t="e">
        <f ca="1">IF(OR(ISNUMBER(S159),ISNUMBER(T159)),CY159+1/2*(DB159-CY159)*(1-COS(2*CI159*$CW$8)),IF(ISNUMBER(A159),1,#N/A))</f>
        <v>#N/A</v>
      </c>
      <c r="DD159" s="14"/>
      <c r="DE159" s="14" t="e">
        <f ca="1">X159/(0.5*G159+Y159)</f>
        <v>#REF!</v>
      </c>
      <c r="DF159" s="14" t="e">
        <f ca="1">INT(MOD(CJ159,360)/90)*90</f>
        <v>#REF!</v>
      </c>
      <c r="DG159" s="14" t="e">
        <f ca="1">IF(DF159=0,$DF$13*EXP($DG$13*$DE159)+1-$DF$13,IF(DF159=180,$DF$11*EXP($DG$11*$DE159)+1-$DF$11,$DF$12*EXP($DG$12*$DE159)+1-$DF$12))</f>
        <v>#REF!</v>
      </c>
      <c r="DH159" s="14" t="e">
        <f ca="1">IF(DF159=270,$DF$13*EXP($DG$13*$DE159)+1-$DF$13,IF(DF159=90,$DF$11*EXP($DG$11*$DE159)+1-$DF$11,$DF$12*EXP($DG$12*$DE159)+1-$DF$12))</f>
        <v>#REF!</v>
      </c>
      <c r="DI159" s="14" t="e">
        <f ca="1">DG159+1/2*(DH159-DG159)*(1-COS(2*($CJ159-$DF159)*$DG$8))</f>
        <v>#REF!</v>
      </c>
      <c r="DJ159" s="14" t="e">
        <f ca="1">MIN(1,IF(DF159=0,$DF$19+(1-$DF$19)/(1+$DE159^2)^$DG$19,IF(DF159=180,$DF$17+(1-$DF$17)/(1+$DE159^2)^$DG$17,$DF$18+(1-$DF$18)/(1+$DE159^2)^$DG$18)))</f>
        <v>#REF!</v>
      </c>
      <c r="DK159" s="14" t="e">
        <f ca="1">IF(DF159=270,$DF$19+(1-$DF$19)/(1+$DE159^2)^$DG$19,IF(DF159=90,$DF$17+(1-$DF$17)/(1+$DE159^2)^$DG$17,$DF$18+(1-$DF$18)/(1+$DE159^2)^$DG$18))</f>
        <v>#REF!</v>
      </c>
      <c r="DL159" s="14" t="e">
        <f ca="1">DJ159+1/2*(DK159-DJ159)*(1-COS(2*($CJ159-$DF159)*$DG$8))</f>
        <v>#REF!</v>
      </c>
      <c r="DM159" s="14" t="e">
        <f ca="1">IF(OR(ISNUMBER(X159),ISNUMBER(Y159)),DI159+1/2*(DL159-DI159)*(1-COS(2*$CI159*$DG$8)),IF(ISNUMBER(A159),1,#N/A))</f>
        <v>#N/A</v>
      </c>
    </row>
    <row r="160" spans="1:117" s="1" customFormat="1">
      <c r="A160" s="33" t="e">
        <f ca="1">INDIRECT("Shading!"&amp;$DZ$24&amp;$EA$24+ROW(A160)-23)</f>
        <v>#REF!</v>
      </c>
      <c r="B160" s="34" t="e">
        <f ca="1">INDIRECT("Shading!"&amp;$DZ$25&amp;$EA$25+ROW(B160)-23)</f>
        <v>#REF!</v>
      </c>
      <c r="C160" s="33" t="e">
        <f ca="1">INDIRECT("Shading!"&amp;$DZ$26&amp;$EA$26+ROW(C160)-23)</f>
        <v>#REF!</v>
      </c>
      <c r="D160" s="33" t="e">
        <f ca="1">INDIRECT("Shading!"&amp;$DZ$27&amp;$EA$27+ROW(D160)-23)</f>
        <v>#REF!</v>
      </c>
      <c r="E160" s="32" t="e">
        <f ca="1">INDIRECT("Shading!"&amp;$DZ$28&amp;$EA$28+ROW(E160)-23)</f>
        <v>#REF!</v>
      </c>
      <c r="F160" s="31" t="e">
        <f ca="1">INDIRECT("Shading!"&amp;$DZ$29&amp;$EA$29+ROW(F160)-23)</f>
        <v>#REF!</v>
      </c>
      <c r="G160" s="31" t="e">
        <f ca="1">INDIRECT("Shading!"&amp;$DZ$30&amp;$EA$30+ROW(G160)-23)</f>
        <v>#REF!</v>
      </c>
      <c r="H160" s="30" t="e">
        <f ca="1">INDIRECT("Shading!"&amp;$DZ$31&amp;$EA$31+ROW(H160)-23)</f>
        <v>#REF!</v>
      </c>
      <c r="I160" s="23"/>
      <c r="J160" s="23"/>
      <c r="K160" s="24"/>
      <c r="L160" s="19"/>
      <c r="M160" s="19"/>
      <c r="N160" s="25">
        <f ca="1">IF(AND(ISNUMBER(I160),ISNUMBER(J160),ISNUMBER(K160),ISNUMBER(L160),ISNUMBER(INDIRECT("Shading!"&amp;$DZ$33&amp;$EA$33+ROW(N160)-23))),INDIRECT("Shading!"&amp;$DZ$33&amp;$EA$33+ROW(N160)-23),1)</f>
        <v>1</v>
      </c>
      <c r="O160" s="25">
        <f ca="1">IF(AND(ISNUMBER(I160),ISNUMBER(J160),ISNUMBER(K160),ISNUMBER(L160),ISNUMBER(INDIRECT("Shading!"&amp;$DZ$34&amp;$EA$34+ROW(N160)-23))),INDIRECT("Shading!"&amp;$DZ$34&amp;$EA$34+ROW(O160)-23),1)</f>
        <v>1</v>
      </c>
      <c r="P160" s="18">
        <f ca="1">IF(AND(ISNUMBER(I160),ISNUMBER(J160),ISNUMBER(K160),ISNUMBER(L160),ISNUMBER(N160)),1-(N160-BJ160)*(K160/IF(OR(E160="East",E160="West"),45,90)*(1-L160)/N160),1)</f>
        <v>1</v>
      </c>
      <c r="Q160" s="17">
        <f ca="1">IF(AND(ISNUMBER(I160),ISNUMBER(J160),ISNUMBER(K160),ISNUMBER(M160),ISNUMBER(O160)),1-(O160-CS160)*(K160/IF(OR(E160="East",E160="West"),45,90)*(1-M160)/O160),1)</f>
        <v>1</v>
      </c>
      <c r="R160" s="32" t="str">
        <f ca="1">IF(OR(P160&gt;1,Q160&gt;1),"Horizon shading ","")</f>
        <v/>
      </c>
      <c r="S160" s="29"/>
      <c r="T160" s="28"/>
      <c r="U160" s="39">
        <f>IF(AND(ISNUMBER(S160),ISNUMBER(T160)),1-0.5*(1-BT160),1)</f>
        <v>1</v>
      </c>
      <c r="V160" s="38">
        <f>IF(AND(ISNUMBER(S160),ISNUMBER(T160)),1-0.5*(1-DC160),1)</f>
        <v>1</v>
      </c>
      <c r="W160" s="215" t="str">
        <f>IF(OR(U160&gt;1,V160&gt;1),"Reveal shading ","")</f>
        <v/>
      </c>
      <c r="X160" s="23"/>
      <c r="Y160" s="23"/>
      <c r="Z160" s="19"/>
      <c r="AA160" s="19"/>
      <c r="AB160" s="25">
        <f ca="1">IF(AND(ISNUMBER(X160),ISNUMBER(Y160),ISNUMBER(Z160),ISNUMBER(INDIRECT("Shading!"&amp;$DZ$35&amp;$EA$35+ROW(N160)-23))),INDIRECT("Shading!"&amp;$DZ$35&amp;$EA$35+ROW(N160)-23),1)</f>
        <v>1</v>
      </c>
      <c r="AC160" s="25">
        <f ca="1">IF(AND(ISNUMBER(X160),ISNUMBER(Y160),ISNUMBER(AA160),ISNUMBER(INDIRECT("Shading!"&amp;$DZ$36&amp;$EA$36+ROW(N160)-23))),INDIRECT("Shading!"&amp;$DZ$36&amp;$EA$36+ROW(O160)-23),1)</f>
        <v>1</v>
      </c>
      <c r="AD160" s="18">
        <f ca="1">IF(AND(ISNUMBER(X160),ISNUMBER(Y160),ISNUMBER(Z160),ISNUMBER(AB160)),1-(AB160-CD160)/AB160*(1-Z160),1)</f>
        <v>1</v>
      </c>
      <c r="AE160" s="17">
        <f ca="1">IF(AND(ISNUMBER(X160),ISNUMBER(Y160),ISNUMBER(AA160),ISNUMBER(AC160)),1-(AC160-DM160)/AC160*(1-AA160),1)</f>
        <v>1</v>
      </c>
      <c r="AF160" s="215" t="str">
        <f ca="1">IF(OR(AD160&gt;1,AE160&gt;1),"Overhang shading ","")</f>
        <v/>
      </c>
      <c r="AG160" s="24"/>
      <c r="AH160" s="24"/>
      <c r="AI160" s="23"/>
      <c r="AJ160" s="37">
        <f>IF(AND(ISNUMBER($AI$19),ISNUMBER(AG160)),$F160*$AI$19/1000*$AG160,0)</f>
        <v>0</v>
      </c>
      <c r="AK160" s="36">
        <f>IF(AND(ISNUMBER($AI$19),ISNUMBER(AH160)),IF(ISNUMBER($AI160),$AI160,$G160)*$AI$19/1000*$AH160,0)</f>
        <v>0</v>
      </c>
      <c r="AL160" s="35">
        <f>IF(OR(AJ160&gt;0,AK160&gt;0),1-(AJ160+AK160)/H160*$AI$18,1)</f>
        <v>1</v>
      </c>
      <c r="AM160" s="215" t="str">
        <f>IF(AL160&gt;1,"Glazing bars/juliet balcony shading ","")</f>
        <v/>
      </c>
      <c r="AN160" s="19"/>
      <c r="AO160" s="19"/>
      <c r="AP160" s="18" t="str">
        <f ca="1">IF(OR(P160*U160*AD160*AL160*IF(ISNUMBER(AN160),AN160,1)&gt;=1,P160*U160*AD160*AL160*IF(ISNUMBER(AN160),AN160,1)=0),"",P160*U160*AD160*AL160*IF(ISNUMBER(AN160),AN160,1))</f>
        <v/>
      </c>
      <c r="AQ160" s="17" t="str">
        <f ca="1">IF(OR(Q160*V160*AE160*AL160*IF(ISNUMBER(AO160),AO160,1)&gt;=1,Q160*V160*AE160*AL160*IF(ISNUMBER(AO160),AO160,1)=0),"",Q160*V160*AE160*AL160*IF(ISNUMBER(AO160),AO160,1))</f>
        <v/>
      </c>
      <c r="AR160" s="16" t="str">
        <f ca="1">'Additional Shading 424'!$AP160</f>
        <v/>
      </c>
      <c r="AS160" s="16" t="str">
        <f ca="1">'Additional Shading 424'!$AQ160</f>
        <v/>
      </c>
      <c r="AZ160" s="15" t="e">
        <f ca="1">D160</f>
        <v>#REF!</v>
      </c>
      <c r="BA160" s="15" t="e">
        <f ca="1">C160</f>
        <v>#REF!</v>
      </c>
      <c r="BB160" s="14">
        <f>IF(AND(I160=0,J160=0),1,I160/J160)</f>
        <v>1</v>
      </c>
      <c r="BC160" s="14" t="e">
        <f ca="1">INT(MOD(BA160,360)/90)*90</f>
        <v>#REF!</v>
      </c>
      <c r="BD160" s="14" t="e">
        <f ca="1">IF(BC160=0,$BC$13+(1-$BC$13)/(1+$BB160^2)^$BD$13,IF(BC160=180,$BC$11+(1-$BC$11)/(1+$BB160^2)^$BD$11,$BC$12+(1-$BC$12)/(1+$BB160^2)^$BD$12))</f>
        <v>#REF!</v>
      </c>
      <c r="BE160" s="14" t="e">
        <f ca="1">IF(BC160=270,$BC$13+(1-$BC$13)/(1+$BB160^2)^$BD$13,IF(BC160=90,$BC$11+(1-$BC$11)/(1+$BB160^2)^$BD$11,$BC$12+(1-$BC$12)/(1+$BB160^2)^$BD$12))</f>
        <v>#REF!</v>
      </c>
      <c r="BF160" s="14" t="e">
        <f ca="1">BD160+1/2*(BE160-BD160)*(1-COS(2*($BA160-$BC160)*$BD$8))</f>
        <v>#REF!</v>
      </c>
      <c r="BG160" s="14" t="e">
        <f ca="1">IF(BC160=0,$BC$19*EXP($BD$19*$BB160)+1-$BC$19,IF(BC160=180,$BC$17+(1-$BC$17)/(1+$BB160^2)^$BD$17,$BC$18*EXP($BD$18*$BB160)+1-$BC$18))</f>
        <v>#REF!</v>
      </c>
      <c r="BH160" s="14" t="e">
        <f ca="1">IF(BC160=270,$BC$19*EXP($BD$19*$BB160)+1-$BC$19,IF(BC160=90,$BC$17+(1-$BC$17)/(1+$BB160^2)^$BD$17,$BC$18*EXP($BD$18*$BB160)+1-$BC$18))</f>
        <v>#REF!</v>
      </c>
      <c r="BI160" s="14" t="e">
        <f ca="1">BG160+1/2*(BH160-BG160)*(1-COS(2*($BA160-$BC160)*$BD$8))</f>
        <v>#REF!</v>
      </c>
      <c r="BJ160" s="14" t="e">
        <f ca="1">IF(OR(ISNUMBER(I160),ISNUMBER(J160)),MAX(BF160+1/2*(BI160-BF160)*(1-COS(2*$AZ160*$BD$8)),IF(SIN(RADIANS(D160))&lt;&gt;0,1-$I160/$G160/ABS(SIN(RADIANS(D160))),0)),IF(ISNUMBER(A160),1,#N/A))</f>
        <v>#N/A</v>
      </c>
      <c r="BK160" s="14"/>
      <c r="BL160" s="14" t="e">
        <f ca="1">S160/(0.5*F160+T160)</f>
        <v>#REF!</v>
      </c>
      <c r="BM160" s="14" t="e">
        <f ca="1">INT(MOD(BA160,360)/90)*90</f>
        <v>#REF!</v>
      </c>
      <c r="BN160" s="14" t="e">
        <f ca="1">IF(BM160=0,$BM$13*EXP($BN$13*$BL160)+1-$BM$13,IF(BM160=180,$BM$11*EXP($BN$11*$BL160)+1-$BM$11,$BM$12*EXP($BN$12*$BL160)+1-$BM$12))</f>
        <v>#REF!</v>
      </c>
      <c r="BO160" s="14" t="e">
        <f ca="1">IF(BM160=270,$BM$13*EXP($BN$13*$BL160)+1-$BM$13,IF(BM160=90,$BM$11*EXP($BN$11*$BL160)+1-$BM$11,$BM$12*EXP($BN$12*$BL160)+1-$BM$12))</f>
        <v>#REF!</v>
      </c>
      <c r="BP160" s="14" t="e">
        <f ca="1">BN160+1/2*(BO160-BN160)*(1-COS(2*($C160-$BM160)*$BN$8))</f>
        <v>#REF!</v>
      </c>
      <c r="BQ160" s="14" t="e">
        <f ca="1">IF(BM160=0,$BM$19*EXP($BN$19*$BL160)+1-$BM$19,IF(BM160=180,$BM$17*EXP($BN$17*$BL160)+1-$BM$17,$BM$18*EXP($BN$18*$BL160)+1-$BM$18))</f>
        <v>#REF!</v>
      </c>
      <c r="BR160" s="14" t="e">
        <f ca="1">IF(BM160=270,$BM$19*EXP($BN$19*$BL160)+1-$BM$19,IF(BM160=90,$BM$17*EXP($BN$17*$BL160)+1-$BM$17,$BM$18*EXP($BN$18*$BL160)+1-$BM$18))</f>
        <v>#REF!</v>
      </c>
      <c r="BS160" s="14" t="e">
        <f ca="1">BQ160+1/2*(BR160-BQ160)*(1-COS(2*($C160-$BM160)*$BN$8))</f>
        <v>#REF!</v>
      </c>
      <c r="BT160" s="14" t="e">
        <f ca="1">BP160+1/2*(BS160-BP160)*(1-COS(2*$AZ160*$BN$8))</f>
        <v>#REF!</v>
      </c>
      <c r="BU160" s="14"/>
      <c r="BV160" s="14" t="e">
        <f ca="1">X160/(0.5*G160+Y160)</f>
        <v>#REF!</v>
      </c>
      <c r="BW160" s="14" t="e">
        <f ca="1">INT(MOD(BA160,360)/90)*90</f>
        <v>#REF!</v>
      </c>
      <c r="BX160" s="14" t="e">
        <f ca="1">IF(BW160=0,$BW$13*EXP($BX$13*$BV160)+1-$BW$13,IF(BW160=180,$BW$11*EXP($BX$11*$BV160)+1-$BW$11,$BW$12*EXP($BX$12*$BV160)+1-$BW$12))</f>
        <v>#REF!</v>
      </c>
      <c r="BY160" s="14" t="e">
        <f ca="1">IF(BW160=270,$BW$13*EXP($BX$13*$BV160)+1-$BW$13,IF(BW160=90,$BW$11*EXP($BX$11*$BV160)+1-$BW$11,$BW$12*EXP($BX$12*$BV160)+1-$BW$12))</f>
        <v>#REF!</v>
      </c>
      <c r="BZ160" s="14" t="e">
        <f ca="1">BX160+1/2*(BY160-BX160)*(1-COS(2*($BA160-$BW160)*$BX$8))</f>
        <v>#REF!</v>
      </c>
      <c r="CA160" s="14" t="e">
        <f ca="1">MIN(1,IF(BW160=0,$BW$19*EXP($BX$19*$BV160)+1-$BW$19,IF(BW160=180,$BW$17*EXP($BX$17*$BV160)+1-$BW$17,$BW$18*EXP($BX$18*$BV160)+1-$BW$18)))</f>
        <v>#REF!</v>
      </c>
      <c r="CB160" s="14" t="e">
        <f ca="1">IF(BW160=270,$BW$19*EXP($BX$19*$BV160)+1-$BW$19,IF(BW160=90,$BW$17*EXP($BX$17*$BV160)+1-$BW$17,$BW$18*EXP($BX$18*$BV160)+1-$BW$18))</f>
        <v>#REF!</v>
      </c>
      <c r="CC160" s="14" t="e">
        <f ca="1">CA160+1/2*(CB160-CA160)*(1-COS(2*($BA160-$BW160)*$BX$8))</f>
        <v>#REF!</v>
      </c>
      <c r="CD160" s="14" t="e">
        <f ca="1">BZ160+1/2*(CC160-BZ160)*(1-COS(2*$AZ160*$BX$8))</f>
        <v>#REF!</v>
      </c>
      <c r="CI160" s="15" t="e">
        <f ca="1">D160</f>
        <v>#REF!</v>
      </c>
      <c r="CJ160" s="15" t="e">
        <f ca="1">C160</f>
        <v>#REF!</v>
      </c>
      <c r="CK160" s="14">
        <f>IF(AND(I160=0,J160=0),1,I160/J160)</f>
        <v>1</v>
      </c>
      <c r="CL160" s="14" t="e">
        <f ca="1">INT(MOD(CJ160,360)/90)*90</f>
        <v>#REF!</v>
      </c>
      <c r="CM160" s="14" t="e">
        <f ca="1">IF(CL160=0,$CL$13*EXP($CM$13*$CK160)+1-$CL$13,IF(CL160=180,$CL$11*EXP($CM$11*$CK160)+1-$CL$11,$CL$12*EXP($CM$12*$CK160)+1-$CL$12))</f>
        <v>#REF!</v>
      </c>
      <c r="CN160" s="14" t="e">
        <f ca="1">IF(CL160=270,$CL$13*EXP($CM$13*$CK160)+1-$CL$13,IF(CL160=90,$CL$11*EXP($CM$11*$CK160)+1-$CL$11,$CL$12*EXP($CM$12*$CK160)+1-$CL$12))</f>
        <v>#REF!</v>
      </c>
      <c r="CO160" s="14" t="e">
        <f ca="1">CM160+1/2*(CN160-CM160)*(1-COS(2*($CJ160-$CL160)*$CM$8))</f>
        <v>#REF!</v>
      </c>
      <c r="CP160" s="14" t="e">
        <f ca="1">IF(CL160=0,$CL$19*EXP($CM$19*$CK160)+1-$CL$19,IF(CL160=180,$CL$17*EXP($CM$17*$CK160)+1-$CL$17,$CL$18*EXP($CM$18*$CK160)+1-$CL$18))</f>
        <v>#REF!</v>
      </c>
      <c r="CQ160" s="14" t="e">
        <f ca="1">IF(CL160=270,$CL$19*EXP($CM$19*$CK160)+1-$CL$19,IF(CL160=90,$CL$17*EXP($CM$17*$CK160)+1-$CL$17,$CL$18*EXP($CM$18*$CK160)+1-$CL$18))</f>
        <v>#REF!</v>
      </c>
      <c r="CR160" s="14" t="e">
        <f ca="1">CP160+1/2*(CQ160-CP160)*(1-COS(2*($CJ160-$CL160)*$CM$8))</f>
        <v>#REF!</v>
      </c>
      <c r="CS160" s="14" t="e">
        <f ca="1">IF(OR(ISNUMBER(I160),ISNUMBER(J160)),MAX(CO160+1/2*(CR160-CO160)*(1-COS(2*$CI160*$CM$8)),IF(SIN(RADIANS(D160))&lt;&gt;0,1-$I160/$G160/ABS(SIN(RADIANS(D160))),0)),IF(ISNUMBER(A160),1,#N/A))</f>
        <v>#N/A</v>
      </c>
      <c r="CT160" s="14"/>
      <c r="CU160" s="14" t="e">
        <f ca="1">S160/(0.5*F160+T160)</f>
        <v>#REF!</v>
      </c>
      <c r="CV160" s="14" t="e">
        <f ca="1">INT(MOD(BA160,360)/90)*90</f>
        <v>#REF!</v>
      </c>
      <c r="CW160" s="14" t="e">
        <f ca="1">IF(CV160=0,$CV$13*EXP($CW$13*$CU160)+1-$CV$13,IF(CV160=180,$CV$11*EXP($CW$11*$CU160)+1-$CV$11,$CV$12*EXP($CW$12*$CU160)+1-$CV$12))</f>
        <v>#REF!</v>
      </c>
      <c r="CX160" s="14" t="e">
        <f ca="1">IF(CV160=270,$CV$13*EXP($CW$13*$CU160)+1-$CV$13,IF(CV160=90,$CV$11*EXP($CW$11*$CU160)+1-$CV$11,$CV$12*EXP($CW$12*$CU160)+1-$CV$12))</f>
        <v>#REF!</v>
      </c>
      <c r="CY160" s="14" t="e">
        <f ca="1">CW160+1/2*(CX160-CW160)*(1-COS(2*($CJ160-$CV160)*$CW$8))</f>
        <v>#REF!</v>
      </c>
      <c r="CZ160" s="14" t="e">
        <f ca="1">IF(CV160=0,$CV$19*EXP($CW$19*$CU160)+1-$CV$19,IF(CV160=180,$CV$17*EXP($CW$17*$CU160)+1-$CV$17,$CV$18*EXP($CW$18*$CU160)+1-$CV$18))</f>
        <v>#REF!</v>
      </c>
      <c r="DA160" s="14" t="e">
        <f ca="1">IF(CV160=270,$CV$19*EXP($CW$19*$CU160)+1-$CV$19,IF(CV160=90,$CV$17*EXP($CW$17*$CU160)+1-$CV$17,$CV$18*EXP($CW$18*$CU160)+1-$CV$18))</f>
        <v>#REF!</v>
      </c>
      <c r="DB160" s="14" t="e">
        <f ca="1">CZ160+1/2*(DA160-CZ160)*(1-COS(2*($CJ160-$CV160)*$CW$8))</f>
        <v>#REF!</v>
      </c>
      <c r="DC160" s="14" t="e">
        <f ca="1">IF(OR(ISNUMBER(S160),ISNUMBER(T160)),CY160+1/2*(DB160-CY160)*(1-COS(2*CI160*$CW$8)),IF(ISNUMBER(A160),1,#N/A))</f>
        <v>#N/A</v>
      </c>
      <c r="DD160" s="14"/>
      <c r="DE160" s="14" t="e">
        <f ca="1">X160/(0.5*G160+Y160)</f>
        <v>#REF!</v>
      </c>
      <c r="DF160" s="14" t="e">
        <f ca="1">INT(MOD(CJ160,360)/90)*90</f>
        <v>#REF!</v>
      </c>
      <c r="DG160" s="14" t="e">
        <f ca="1">IF(DF160=0,$DF$13*EXP($DG$13*$DE160)+1-$DF$13,IF(DF160=180,$DF$11*EXP($DG$11*$DE160)+1-$DF$11,$DF$12*EXP($DG$12*$DE160)+1-$DF$12))</f>
        <v>#REF!</v>
      </c>
      <c r="DH160" s="14" t="e">
        <f ca="1">IF(DF160=270,$DF$13*EXP($DG$13*$DE160)+1-$DF$13,IF(DF160=90,$DF$11*EXP($DG$11*$DE160)+1-$DF$11,$DF$12*EXP($DG$12*$DE160)+1-$DF$12))</f>
        <v>#REF!</v>
      </c>
      <c r="DI160" s="14" t="e">
        <f ca="1">DG160+1/2*(DH160-DG160)*(1-COS(2*($CJ160-$DF160)*$DG$8))</f>
        <v>#REF!</v>
      </c>
      <c r="DJ160" s="14" t="e">
        <f ca="1">MIN(1,IF(DF160=0,$DF$19+(1-$DF$19)/(1+$DE160^2)^$DG$19,IF(DF160=180,$DF$17+(1-$DF$17)/(1+$DE160^2)^$DG$17,$DF$18+(1-$DF$18)/(1+$DE160^2)^$DG$18)))</f>
        <v>#REF!</v>
      </c>
      <c r="DK160" s="14" t="e">
        <f ca="1">IF(DF160=270,$DF$19+(1-$DF$19)/(1+$DE160^2)^$DG$19,IF(DF160=90,$DF$17+(1-$DF$17)/(1+$DE160^2)^$DG$17,$DF$18+(1-$DF$18)/(1+$DE160^2)^$DG$18))</f>
        <v>#REF!</v>
      </c>
      <c r="DL160" s="14" t="e">
        <f ca="1">DJ160+1/2*(DK160-DJ160)*(1-COS(2*($CJ160-$DF160)*$DG$8))</f>
        <v>#REF!</v>
      </c>
      <c r="DM160" s="14" t="e">
        <f ca="1">IF(OR(ISNUMBER(X160),ISNUMBER(Y160)),DI160+1/2*(DL160-DI160)*(1-COS(2*$CI160*$DG$8)),IF(ISNUMBER(A160),1,#N/A))</f>
        <v>#N/A</v>
      </c>
    </row>
    <row r="161" spans="1:117" s="1" customFormat="1">
      <c r="A161" s="33" t="e">
        <f ca="1">INDIRECT("Shading!"&amp;$DZ$24&amp;$EA$24+ROW(A161)-23)</f>
        <v>#REF!</v>
      </c>
      <c r="B161" s="34" t="e">
        <f ca="1">INDIRECT("Shading!"&amp;$DZ$25&amp;$EA$25+ROW(B161)-23)</f>
        <v>#REF!</v>
      </c>
      <c r="C161" s="33" t="e">
        <f ca="1">INDIRECT("Shading!"&amp;$DZ$26&amp;$EA$26+ROW(C161)-23)</f>
        <v>#REF!</v>
      </c>
      <c r="D161" s="33" t="e">
        <f ca="1">INDIRECT("Shading!"&amp;$DZ$27&amp;$EA$27+ROW(D161)-23)</f>
        <v>#REF!</v>
      </c>
      <c r="E161" s="32" t="e">
        <f ca="1">INDIRECT("Shading!"&amp;$DZ$28&amp;$EA$28+ROW(E161)-23)</f>
        <v>#REF!</v>
      </c>
      <c r="F161" s="31" t="e">
        <f ca="1">INDIRECT("Shading!"&amp;$DZ$29&amp;$EA$29+ROW(F161)-23)</f>
        <v>#REF!</v>
      </c>
      <c r="G161" s="31" t="e">
        <f ca="1">INDIRECT("Shading!"&amp;$DZ$30&amp;$EA$30+ROW(G161)-23)</f>
        <v>#REF!</v>
      </c>
      <c r="H161" s="30" t="e">
        <f ca="1">INDIRECT("Shading!"&amp;$DZ$31&amp;$EA$31+ROW(H161)-23)</f>
        <v>#REF!</v>
      </c>
      <c r="I161" s="23"/>
      <c r="J161" s="23"/>
      <c r="K161" s="24"/>
      <c r="L161" s="19"/>
      <c r="M161" s="19"/>
      <c r="N161" s="25">
        <f ca="1">IF(AND(ISNUMBER(I161),ISNUMBER(J161),ISNUMBER(K161),ISNUMBER(L161),ISNUMBER(INDIRECT("Shading!"&amp;$DZ$33&amp;$EA$33+ROW(N161)-23))),INDIRECT("Shading!"&amp;$DZ$33&amp;$EA$33+ROW(N161)-23),1)</f>
        <v>1</v>
      </c>
      <c r="O161" s="25">
        <f ca="1">IF(AND(ISNUMBER(I161),ISNUMBER(J161),ISNUMBER(K161),ISNUMBER(L161),ISNUMBER(INDIRECT("Shading!"&amp;$DZ$34&amp;$EA$34+ROW(N161)-23))),INDIRECT("Shading!"&amp;$DZ$34&amp;$EA$34+ROW(O161)-23),1)</f>
        <v>1</v>
      </c>
      <c r="P161" s="18">
        <f ca="1">IF(AND(ISNUMBER(I161),ISNUMBER(J161),ISNUMBER(K161),ISNUMBER(L161),ISNUMBER(N161)),1-(N161-BJ161)*(K161/IF(OR(E161="East",E161="West"),45,90)*(1-L161)/N161),1)</f>
        <v>1</v>
      </c>
      <c r="Q161" s="17">
        <f ca="1">IF(AND(ISNUMBER(I161),ISNUMBER(J161),ISNUMBER(K161),ISNUMBER(M161),ISNUMBER(O161)),1-(O161-CS161)*(K161/IF(OR(E161="East",E161="West"),45,90)*(1-M161)/O161),1)</f>
        <v>1</v>
      </c>
      <c r="R161" s="32" t="str">
        <f ca="1">IF(OR(P161&gt;1,Q161&gt;1),"Horizon shading ","")</f>
        <v/>
      </c>
      <c r="S161" s="29"/>
      <c r="T161" s="28"/>
      <c r="U161" s="39">
        <f>IF(AND(ISNUMBER(S161),ISNUMBER(T161)),1-0.5*(1-BT161),1)</f>
        <v>1</v>
      </c>
      <c r="V161" s="38">
        <f>IF(AND(ISNUMBER(S161),ISNUMBER(T161)),1-0.5*(1-DC161),1)</f>
        <v>1</v>
      </c>
      <c r="W161" s="215" t="str">
        <f>IF(OR(U161&gt;1,V161&gt;1),"Reveal shading ","")</f>
        <v/>
      </c>
      <c r="X161" s="23"/>
      <c r="Y161" s="23"/>
      <c r="Z161" s="19"/>
      <c r="AA161" s="19"/>
      <c r="AB161" s="25">
        <f ca="1">IF(AND(ISNUMBER(X161),ISNUMBER(Y161),ISNUMBER(Z161),ISNUMBER(INDIRECT("Shading!"&amp;$DZ$35&amp;$EA$35+ROW(N161)-23))),INDIRECT("Shading!"&amp;$DZ$35&amp;$EA$35+ROW(N161)-23),1)</f>
        <v>1</v>
      </c>
      <c r="AC161" s="25">
        <f ca="1">IF(AND(ISNUMBER(X161),ISNUMBER(Y161),ISNUMBER(AA161),ISNUMBER(INDIRECT("Shading!"&amp;$DZ$36&amp;$EA$36+ROW(N161)-23))),INDIRECT("Shading!"&amp;$DZ$36&amp;$EA$36+ROW(O161)-23),1)</f>
        <v>1</v>
      </c>
      <c r="AD161" s="18">
        <f ca="1">IF(AND(ISNUMBER(X161),ISNUMBER(Y161),ISNUMBER(Z161),ISNUMBER(AB161)),1-(AB161-CD161)/AB161*(1-Z161),1)</f>
        <v>1</v>
      </c>
      <c r="AE161" s="17">
        <f ca="1">IF(AND(ISNUMBER(X161),ISNUMBER(Y161),ISNUMBER(AA161),ISNUMBER(AC161)),1-(AC161-DM161)/AC161*(1-AA161),1)</f>
        <v>1</v>
      </c>
      <c r="AF161" s="215" t="str">
        <f ca="1">IF(OR(AD161&gt;1,AE161&gt;1),"Overhang shading ","")</f>
        <v/>
      </c>
      <c r="AG161" s="24"/>
      <c r="AH161" s="24"/>
      <c r="AI161" s="23"/>
      <c r="AJ161" s="37">
        <f>IF(AND(ISNUMBER($AI$19),ISNUMBER(AG161)),$F161*$AI$19/1000*$AG161,0)</f>
        <v>0</v>
      </c>
      <c r="AK161" s="36">
        <f>IF(AND(ISNUMBER($AI$19),ISNUMBER(AH161)),IF(ISNUMBER($AI161),$AI161,$G161)*$AI$19/1000*$AH161,0)</f>
        <v>0</v>
      </c>
      <c r="AL161" s="35">
        <f>IF(OR(AJ161&gt;0,AK161&gt;0),1-(AJ161+AK161)/H161*$AI$18,1)</f>
        <v>1</v>
      </c>
      <c r="AM161" s="215" t="str">
        <f>IF(AL161&gt;1,"Glazing bars/juliet balcony shading ","")</f>
        <v/>
      </c>
      <c r="AN161" s="19"/>
      <c r="AO161" s="19"/>
      <c r="AP161" s="18" t="str">
        <f ca="1">IF(OR(P161*U161*AD161*AL161*IF(ISNUMBER(AN161),AN161,1)&gt;=1,P161*U161*AD161*AL161*IF(ISNUMBER(AN161),AN161,1)=0),"",P161*U161*AD161*AL161*IF(ISNUMBER(AN161),AN161,1))</f>
        <v/>
      </c>
      <c r="AQ161" s="17" t="str">
        <f ca="1">IF(OR(Q161*V161*AE161*AL161*IF(ISNUMBER(AO161),AO161,1)&gt;=1,Q161*V161*AE161*AL161*IF(ISNUMBER(AO161),AO161,1)=0),"",Q161*V161*AE161*AL161*IF(ISNUMBER(AO161),AO161,1))</f>
        <v/>
      </c>
      <c r="AR161" s="16" t="str">
        <f ca="1">'Additional Shading 424'!$AP161</f>
        <v/>
      </c>
      <c r="AS161" s="16" t="str">
        <f ca="1">'Additional Shading 424'!$AQ161</f>
        <v/>
      </c>
      <c r="AZ161" s="15" t="e">
        <f ca="1">D161</f>
        <v>#REF!</v>
      </c>
      <c r="BA161" s="15" t="e">
        <f ca="1">C161</f>
        <v>#REF!</v>
      </c>
      <c r="BB161" s="14">
        <f>IF(AND(I161=0,J161=0),1,I161/J161)</f>
        <v>1</v>
      </c>
      <c r="BC161" s="14" t="e">
        <f ca="1">INT(MOD(BA161,360)/90)*90</f>
        <v>#REF!</v>
      </c>
      <c r="BD161" s="14" t="e">
        <f ca="1">IF(BC161=0,$BC$13+(1-$BC$13)/(1+$BB161^2)^$BD$13,IF(BC161=180,$BC$11+(1-$BC$11)/(1+$BB161^2)^$BD$11,$BC$12+(1-$BC$12)/(1+$BB161^2)^$BD$12))</f>
        <v>#REF!</v>
      </c>
      <c r="BE161" s="14" t="e">
        <f ca="1">IF(BC161=270,$BC$13+(1-$BC$13)/(1+$BB161^2)^$BD$13,IF(BC161=90,$BC$11+(1-$BC$11)/(1+$BB161^2)^$BD$11,$BC$12+(1-$BC$12)/(1+$BB161^2)^$BD$12))</f>
        <v>#REF!</v>
      </c>
      <c r="BF161" s="14" t="e">
        <f ca="1">BD161+1/2*(BE161-BD161)*(1-COS(2*($BA161-$BC161)*$BD$8))</f>
        <v>#REF!</v>
      </c>
      <c r="BG161" s="14" t="e">
        <f ca="1">IF(BC161=0,$BC$19*EXP($BD$19*$BB161)+1-$BC$19,IF(BC161=180,$BC$17+(1-$BC$17)/(1+$BB161^2)^$BD$17,$BC$18*EXP($BD$18*$BB161)+1-$BC$18))</f>
        <v>#REF!</v>
      </c>
      <c r="BH161" s="14" t="e">
        <f ca="1">IF(BC161=270,$BC$19*EXP($BD$19*$BB161)+1-$BC$19,IF(BC161=90,$BC$17+(1-$BC$17)/(1+$BB161^2)^$BD$17,$BC$18*EXP($BD$18*$BB161)+1-$BC$18))</f>
        <v>#REF!</v>
      </c>
      <c r="BI161" s="14" t="e">
        <f ca="1">BG161+1/2*(BH161-BG161)*(1-COS(2*($BA161-$BC161)*$BD$8))</f>
        <v>#REF!</v>
      </c>
      <c r="BJ161" s="14" t="e">
        <f ca="1">IF(OR(ISNUMBER(I161),ISNUMBER(J161)),MAX(BF161+1/2*(BI161-BF161)*(1-COS(2*$AZ161*$BD$8)),IF(SIN(RADIANS(D161))&lt;&gt;0,1-$I161/$G161/ABS(SIN(RADIANS(D161))),0)),IF(ISNUMBER(A161),1,#N/A))</f>
        <v>#N/A</v>
      </c>
      <c r="BK161" s="14"/>
      <c r="BL161" s="14" t="e">
        <f ca="1">S161/(0.5*F161+T161)</f>
        <v>#REF!</v>
      </c>
      <c r="BM161" s="14" t="e">
        <f ca="1">INT(MOD(BA161,360)/90)*90</f>
        <v>#REF!</v>
      </c>
      <c r="BN161" s="14" t="e">
        <f ca="1">IF(BM161=0,$BM$13*EXP($BN$13*$BL161)+1-$BM$13,IF(BM161=180,$BM$11*EXP($BN$11*$BL161)+1-$BM$11,$BM$12*EXP($BN$12*$BL161)+1-$BM$12))</f>
        <v>#REF!</v>
      </c>
      <c r="BO161" s="14" t="e">
        <f ca="1">IF(BM161=270,$BM$13*EXP($BN$13*$BL161)+1-$BM$13,IF(BM161=90,$BM$11*EXP($BN$11*$BL161)+1-$BM$11,$BM$12*EXP($BN$12*$BL161)+1-$BM$12))</f>
        <v>#REF!</v>
      </c>
      <c r="BP161" s="14" t="e">
        <f ca="1">BN161+1/2*(BO161-BN161)*(1-COS(2*($C161-$BM161)*$BN$8))</f>
        <v>#REF!</v>
      </c>
      <c r="BQ161" s="14" t="e">
        <f ca="1">IF(BM161=0,$BM$19*EXP($BN$19*$BL161)+1-$BM$19,IF(BM161=180,$BM$17*EXP($BN$17*$BL161)+1-$BM$17,$BM$18*EXP($BN$18*$BL161)+1-$BM$18))</f>
        <v>#REF!</v>
      </c>
      <c r="BR161" s="14" t="e">
        <f ca="1">IF(BM161=270,$BM$19*EXP($BN$19*$BL161)+1-$BM$19,IF(BM161=90,$BM$17*EXP($BN$17*$BL161)+1-$BM$17,$BM$18*EXP($BN$18*$BL161)+1-$BM$18))</f>
        <v>#REF!</v>
      </c>
      <c r="BS161" s="14" t="e">
        <f ca="1">BQ161+1/2*(BR161-BQ161)*(1-COS(2*($C161-$BM161)*$BN$8))</f>
        <v>#REF!</v>
      </c>
      <c r="BT161" s="14" t="e">
        <f ca="1">BP161+1/2*(BS161-BP161)*(1-COS(2*$AZ161*$BN$8))</f>
        <v>#REF!</v>
      </c>
      <c r="BU161" s="14"/>
      <c r="BV161" s="14" t="e">
        <f ca="1">X161/(0.5*G161+Y161)</f>
        <v>#REF!</v>
      </c>
      <c r="BW161" s="14" t="e">
        <f ca="1">INT(MOD(BA161,360)/90)*90</f>
        <v>#REF!</v>
      </c>
      <c r="BX161" s="14" t="e">
        <f ca="1">IF(BW161=0,$BW$13*EXP($BX$13*$BV161)+1-$BW$13,IF(BW161=180,$BW$11*EXP($BX$11*$BV161)+1-$BW$11,$BW$12*EXP($BX$12*$BV161)+1-$BW$12))</f>
        <v>#REF!</v>
      </c>
      <c r="BY161" s="14" t="e">
        <f ca="1">IF(BW161=270,$BW$13*EXP($BX$13*$BV161)+1-$BW$13,IF(BW161=90,$BW$11*EXP($BX$11*$BV161)+1-$BW$11,$BW$12*EXP($BX$12*$BV161)+1-$BW$12))</f>
        <v>#REF!</v>
      </c>
      <c r="BZ161" s="14" t="e">
        <f ca="1">BX161+1/2*(BY161-BX161)*(1-COS(2*($BA161-$BW161)*$BX$8))</f>
        <v>#REF!</v>
      </c>
      <c r="CA161" s="14" t="e">
        <f ca="1">MIN(1,IF(BW161=0,$BW$19*EXP($BX$19*$BV161)+1-$BW$19,IF(BW161=180,$BW$17*EXP($BX$17*$BV161)+1-$BW$17,$BW$18*EXP($BX$18*$BV161)+1-$BW$18)))</f>
        <v>#REF!</v>
      </c>
      <c r="CB161" s="14" t="e">
        <f ca="1">IF(BW161=270,$BW$19*EXP($BX$19*$BV161)+1-$BW$19,IF(BW161=90,$BW$17*EXP($BX$17*$BV161)+1-$BW$17,$BW$18*EXP($BX$18*$BV161)+1-$BW$18))</f>
        <v>#REF!</v>
      </c>
      <c r="CC161" s="14" t="e">
        <f ca="1">CA161+1/2*(CB161-CA161)*(1-COS(2*($BA161-$BW161)*$BX$8))</f>
        <v>#REF!</v>
      </c>
      <c r="CD161" s="14" t="e">
        <f ca="1">BZ161+1/2*(CC161-BZ161)*(1-COS(2*$AZ161*$BX$8))</f>
        <v>#REF!</v>
      </c>
      <c r="CI161" s="15" t="e">
        <f ca="1">D161</f>
        <v>#REF!</v>
      </c>
      <c r="CJ161" s="15" t="e">
        <f ca="1">C161</f>
        <v>#REF!</v>
      </c>
      <c r="CK161" s="14">
        <f>IF(AND(I161=0,J161=0),1,I161/J161)</f>
        <v>1</v>
      </c>
      <c r="CL161" s="14" t="e">
        <f ca="1">INT(MOD(CJ161,360)/90)*90</f>
        <v>#REF!</v>
      </c>
      <c r="CM161" s="14" t="e">
        <f ca="1">IF(CL161=0,$CL$13*EXP($CM$13*$CK161)+1-$CL$13,IF(CL161=180,$CL$11*EXP($CM$11*$CK161)+1-$CL$11,$CL$12*EXP($CM$12*$CK161)+1-$CL$12))</f>
        <v>#REF!</v>
      </c>
      <c r="CN161" s="14" t="e">
        <f ca="1">IF(CL161=270,$CL$13*EXP($CM$13*$CK161)+1-$CL$13,IF(CL161=90,$CL$11*EXP($CM$11*$CK161)+1-$CL$11,$CL$12*EXP($CM$12*$CK161)+1-$CL$12))</f>
        <v>#REF!</v>
      </c>
      <c r="CO161" s="14" t="e">
        <f ca="1">CM161+1/2*(CN161-CM161)*(1-COS(2*($CJ161-$CL161)*$CM$8))</f>
        <v>#REF!</v>
      </c>
      <c r="CP161" s="14" t="e">
        <f ca="1">IF(CL161=0,$CL$19*EXP($CM$19*$CK161)+1-$CL$19,IF(CL161=180,$CL$17*EXP($CM$17*$CK161)+1-$CL$17,$CL$18*EXP($CM$18*$CK161)+1-$CL$18))</f>
        <v>#REF!</v>
      </c>
      <c r="CQ161" s="14" t="e">
        <f ca="1">IF(CL161=270,$CL$19*EXP($CM$19*$CK161)+1-$CL$19,IF(CL161=90,$CL$17*EXP($CM$17*$CK161)+1-$CL$17,$CL$18*EXP($CM$18*$CK161)+1-$CL$18))</f>
        <v>#REF!</v>
      </c>
      <c r="CR161" s="14" t="e">
        <f ca="1">CP161+1/2*(CQ161-CP161)*(1-COS(2*($CJ161-$CL161)*$CM$8))</f>
        <v>#REF!</v>
      </c>
      <c r="CS161" s="14" t="e">
        <f ca="1">IF(OR(ISNUMBER(I161),ISNUMBER(J161)),MAX(CO161+1/2*(CR161-CO161)*(1-COS(2*$CI161*$CM$8)),IF(SIN(RADIANS(D161))&lt;&gt;0,1-$I161/$G161/ABS(SIN(RADIANS(D161))),0)),IF(ISNUMBER(A161),1,#N/A))</f>
        <v>#N/A</v>
      </c>
      <c r="CT161" s="14"/>
      <c r="CU161" s="14" t="e">
        <f ca="1">S161/(0.5*F161+T161)</f>
        <v>#REF!</v>
      </c>
      <c r="CV161" s="14" t="e">
        <f ca="1">INT(MOD(BA161,360)/90)*90</f>
        <v>#REF!</v>
      </c>
      <c r="CW161" s="14" t="e">
        <f ca="1">IF(CV161=0,$CV$13*EXP($CW$13*$CU161)+1-$CV$13,IF(CV161=180,$CV$11*EXP($CW$11*$CU161)+1-$CV$11,$CV$12*EXP($CW$12*$CU161)+1-$CV$12))</f>
        <v>#REF!</v>
      </c>
      <c r="CX161" s="14" t="e">
        <f ca="1">IF(CV161=270,$CV$13*EXP($CW$13*$CU161)+1-$CV$13,IF(CV161=90,$CV$11*EXP($CW$11*$CU161)+1-$CV$11,$CV$12*EXP($CW$12*$CU161)+1-$CV$12))</f>
        <v>#REF!</v>
      </c>
      <c r="CY161" s="14" t="e">
        <f ca="1">CW161+1/2*(CX161-CW161)*(1-COS(2*($CJ161-$CV161)*$CW$8))</f>
        <v>#REF!</v>
      </c>
      <c r="CZ161" s="14" t="e">
        <f ca="1">IF(CV161=0,$CV$19*EXP($CW$19*$CU161)+1-$CV$19,IF(CV161=180,$CV$17*EXP($CW$17*$CU161)+1-$CV$17,$CV$18*EXP($CW$18*$CU161)+1-$CV$18))</f>
        <v>#REF!</v>
      </c>
      <c r="DA161" s="14" t="e">
        <f ca="1">IF(CV161=270,$CV$19*EXP($CW$19*$CU161)+1-$CV$19,IF(CV161=90,$CV$17*EXP($CW$17*$CU161)+1-$CV$17,$CV$18*EXP($CW$18*$CU161)+1-$CV$18))</f>
        <v>#REF!</v>
      </c>
      <c r="DB161" s="14" t="e">
        <f ca="1">CZ161+1/2*(DA161-CZ161)*(1-COS(2*($CJ161-$CV161)*$CW$8))</f>
        <v>#REF!</v>
      </c>
      <c r="DC161" s="14" t="e">
        <f ca="1">IF(OR(ISNUMBER(S161),ISNUMBER(T161)),CY161+1/2*(DB161-CY161)*(1-COS(2*CI161*$CW$8)),IF(ISNUMBER(A161),1,#N/A))</f>
        <v>#N/A</v>
      </c>
      <c r="DD161" s="14"/>
      <c r="DE161" s="14" t="e">
        <f ca="1">X161/(0.5*G161+Y161)</f>
        <v>#REF!</v>
      </c>
      <c r="DF161" s="14" t="e">
        <f ca="1">INT(MOD(CJ161,360)/90)*90</f>
        <v>#REF!</v>
      </c>
      <c r="DG161" s="14" t="e">
        <f ca="1">IF(DF161=0,$DF$13*EXP($DG$13*$DE161)+1-$DF$13,IF(DF161=180,$DF$11*EXP($DG$11*$DE161)+1-$DF$11,$DF$12*EXP($DG$12*$DE161)+1-$DF$12))</f>
        <v>#REF!</v>
      </c>
      <c r="DH161" s="14" t="e">
        <f ca="1">IF(DF161=270,$DF$13*EXP($DG$13*$DE161)+1-$DF$13,IF(DF161=90,$DF$11*EXP($DG$11*$DE161)+1-$DF$11,$DF$12*EXP($DG$12*$DE161)+1-$DF$12))</f>
        <v>#REF!</v>
      </c>
      <c r="DI161" s="14" t="e">
        <f ca="1">DG161+1/2*(DH161-DG161)*(1-COS(2*($CJ161-$DF161)*$DG$8))</f>
        <v>#REF!</v>
      </c>
      <c r="DJ161" s="14" t="e">
        <f ca="1">MIN(1,IF(DF161=0,$DF$19+(1-$DF$19)/(1+$DE161^2)^$DG$19,IF(DF161=180,$DF$17+(1-$DF$17)/(1+$DE161^2)^$DG$17,$DF$18+(1-$DF$18)/(1+$DE161^2)^$DG$18)))</f>
        <v>#REF!</v>
      </c>
      <c r="DK161" s="14" t="e">
        <f ca="1">IF(DF161=270,$DF$19+(1-$DF$19)/(1+$DE161^2)^$DG$19,IF(DF161=90,$DF$17+(1-$DF$17)/(1+$DE161^2)^$DG$17,$DF$18+(1-$DF$18)/(1+$DE161^2)^$DG$18))</f>
        <v>#REF!</v>
      </c>
      <c r="DL161" s="14" t="e">
        <f ca="1">DJ161+1/2*(DK161-DJ161)*(1-COS(2*($CJ161-$DF161)*$DG$8))</f>
        <v>#REF!</v>
      </c>
      <c r="DM161" s="14" t="e">
        <f ca="1">IF(OR(ISNUMBER(X161),ISNUMBER(Y161)),DI161+1/2*(DL161-DI161)*(1-COS(2*$CI161*$DG$8)),IF(ISNUMBER(A161),1,#N/A))</f>
        <v>#N/A</v>
      </c>
    </row>
    <row r="162" spans="1:117" s="1" customFormat="1">
      <c r="A162" s="33" t="e">
        <f ca="1">INDIRECT("Shading!"&amp;$DZ$24&amp;$EA$24+ROW(A162)-23)</f>
        <v>#REF!</v>
      </c>
      <c r="B162" s="34" t="e">
        <f ca="1">INDIRECT("Shading!"&amp;$DZ$25&amp;$EA$25+ROW(B162)-23)</f>
        <v>#REF!</v>
      </c>
      <c r="C162" s="33" t="e">
        <f ca="1">INDIRECT("Shading!"&amp;$DZ$26&amp;$EA$26+ROW(C162)-23)</f>
        <v>#REF!</v>
      </c>
      <c r="D162" s="33" t="e">
        <f ca="1">INDIRECT("Shading!"&amp;$DZ$27&amp;$EA$27+ROW(D162)-23)</f>
        <v>#REF!</v>
      </c>
      <c r="E162" s="32" t="e">
        <f ca="1">INDIRECT("Shading!"&amp;$DZ$28&amp;$EA$28+ROW(E162)-23)</f>
        <v>#REF!</v>
      </c>
      <c r="F162" s="31" t="e">
        <f ca="1">INDIRECT("Shading!"&amp;$DZ$29&amp;$EA$29+ROW(F162)-23)</f>
        <v>#REF!</v>
      </c>
      <c r="G162" s="31" t="e">
        <f ca="1">INDIRECT("Shading!"&amp;$DZ$30&amp;$EA$30+ROW(G162)-23)</f>
        <v>#REF!</v>
      </c>
      <c r="H162" s="30" t="e">
        <f ca="1">INDIRECT("Shading!"&amp;$DZ$31&amp;$EA$31+ROW(H162)-23)</f>
        <v>#REF!</v>
      </c>
      <c r="I162" s="23"/>
      <c r="J162" s="23"/>
      <c r="K162" s="24"/>
      <c r="L162" s="19"/>
      <c r="M162" s="19"/>
      <c r="N162" s="25">
        <f ca="1">IF(AND(ISNUMBER(I162),ISNUMBER(J162),ISNUMBER(K162),ISNUMBER(L162),ISNUMBER(INDIRECT("Shading!"&amp;$DZ$33&amp;$EA$33+ROW(N162)-23))),INDIRECT("Shading!"&amp;$DZ$33&amp;$EA$33+ROW(N162)-23),1)</f>
        <v>1</v>
      </c>
      <c r="O162" s="25">
        <f ca="1">IF(AND(ISNUMBER(I162),ISNUMBER(J162),ISNUMBER(K162),ISNUMBER(L162),ISNUMBER(INDIRECT("Shading!"&amp;$DZ$34&amp;$EA$34+ROW(N162)-23))),INDIRECT("Shading!"&amp;$DZ$34&amp;$EA$34+ROW(O162)-23),1)</f>
        <v>1</v>
      </c>
      <c r="P162" s="18">
        <f ca="1">IF(AND(ISNUMBER(I162),ISNUMBER(J162),ISNUMBER(K162),ISNUMBER(L162),ISNUMBER(N162)),1-(N162-BJ162)*(K162/IF(OR(E162="East",E162="West"),45,90)*(1-L162)/N162),1)</f>
        <v>1</v>
      </c>
      <c r="Q162" s="17">
        <f ca="1">IF(AND(ISNUMBER(I162),ISNUMBER(J162),ISNUMBER(K162),ISNUMBER(M162),ISNUMBER(O162)),1-(O162-CS162)*(K162/IF(OR(E162="East",E162="West"),45,90)*(1-M162)/O162),1)</f>
        <v>1</v>
      </c>
      <c r="R162" s="32" t="str">
        <f ca="1">IF(OR(P162&gt;1,Q162&gt;1),"Horizon shading ","")</f>
        <v/>
      </c>
      <c r="S162" s="29"/>
      <c r="T162" s="28"/>
      <c r="U162" s="39">
        <f>IF(AND(ISNUMBER(S162),ISNUMBER(T162)),1-0.5*(1-BT162),1)</f>
        <v>1</v>
      </c>
      <c r="V162" s="38">
        <f>IF(AND(ISNUMBER(S162),ISNUMBER(T162)),1-0.5*(1-DC162),1)</f>
        <v>1</v>
      </c>
      <c r="W162" s="215" t="str">
        <f>IF(OR(U162&gt;1,V162&gt;1),"Reveal shading ","")</f>
        <v/>
      </c>
      <c r="X162" s="23"/>
      <c r="Y162" s="23"/>
      <c r="Z162" s="19"/>
      <c r="AA162" s="19"/>
      <c r="AB162" s="25">
        <f ca="1">IF(AND(ISNUMBER(X162),ISNUMBER(Y162),ISNUMBER(Z162),ISNUMBER(INDIRECT("Shading!"&amp;$DZ$35&amp;$EA$35+ROW(N162)-23))),INDIRECT("Shading!"&amp;$DZ$35&amp;$EA$35+ROW(N162)-23),1)</f>
        <v>1</v>
      </c>
      <c r="AC162" s="25">
        <f ca="1">IF(AND(ISNUMBER(X162),ISNUMBER(Y162),ISNUMBER(AA162),ISNUMBER(INDIRECT("Shading!"&amp;$DZ$36&amp;$EA$36+ROW(N162)-23))),INDIRECT("Shading!"&amp;$DZ$36&amp;$EA$36+ROW(O162)-23),1)</f>
        <v>1</v>
      </c>
      <c r="AD162" s="18">
        <f ca="1">IF(AND(ISNUMBER(X162),ISNUMBER(Y162),ISNUMBER(Z162),ISNUMBER(AB162)),1-(AB162-CD162)/AB162*(1-Z162),1)</f>
        <v>1</v>
      </c>
      <c r="AE162" s="17">
        <f ca="1">IF(AND(ISNUMBER(X162),ISNUMBER(Y162),ISNUMBER(AA162),ISNUMBER(AC162)),1-(AC162-DM162)/AC162*(1-AA162),1)</f>
        <v>1</v>
      </c>
      <c r="AF162" s="215" t="str">
        <f ca="1">IF(OR(AD162&gt;1,AE162&gt;1),"Overhang shading ","")</f>
        <v/>
      </c>
      <c r="AG162" s="24"/>
      <c r="AH162" s="24"/>
      <c r="AI162" s="23"/>
      <c r="AJ162" s="37">
        <f>IF(AND(ISNUMBER($AI$19),ISNUMBER(AG162)),$F162*$AI$19/1000*$AG162,0)</f>
        <v>0</v>
      </c>
      <c r="AK162" s="36">
        <f>IF(AND(ISNUMBER($AI$19),ISNUMBER(AH162)),IF(ISNUMBER($AI162),$AI162,$G162)*$AI$19/1000*$AH162,0)</f>
        <v>0</v>
      </c>
      <c r="AL162" s="35">
        <f>IF(OR(AJ162&gt;0,AK162&gt;0),1-(AJ162+AK162)/H162*$AI$18,1)</f>
        <v>1</v>
      </c>
      <c r="AM162" s="215" t="str">
        <f>IF(AL162&gt;1,"Glazing bars/juliet balcony shading ","")</f>
        <v/>
      </c>
      <c r="AN162" s="19"/>
      <c r="AO162" s="19"/>
      <c r="AP162" s="18" t="str">
        <f ca="1">IF(OR(P162*U162*AD162*AL162*IF(ISNUMBER(AN162),AN162,1)&gt;=1,P162*U162*AD162*AL162*IF(ISNUMBER(AN162),AN162,1)=0),"",P162*U162*AD162*AL162*IF(ISNUMBER(AN162),AN162,1))</f>
        <v/>
      </c>
      <c r="AQ162" s="17" t="str">
        <f ca="1">IF(OR(Q162*V162*AE162*AL162*IF(ISNUMBER(AO162),AO162,1)&gt;=1,Q162*V162*AE162*AL162*IF(ISNUMBER(AO162),AO162,1)=0),"",Q162*V162*AE162*AL162*IF(ISNUMBER(AO162),AO162,1))</f>
        <v/>
      </c>
      <c r="AR162" s="16" t="str">
        <f ca="1">'Additional Shading 424'!$AP162</f>
        <v/>
      </c>
      <c r="AS162" s="16" t="str">
        <f ca="1">'Additional Shading 424'!$AQ162</f>
        <v/>
      </c>
      <c r="AZ162" s="15" t="e">
        <f ca="1">D162</f>
        <v>#REF!</v>
      </c>
      <c r="BA162" s="15" t="e">
        <f ca="1">C162</f>
        <v>#REF!</v>
      </c>
      <c r="BB162" s="14">
        <f>IF(AND(I162=0,J162=0),1,I162/J162)</f>
        <v>1</v>
      </c>
      <c r="BC162" s="14" t="e">
        <f ca="1">INT(MOD(BA162,360)/90)*90</f>
        <v>#REF!</v>
      </c>
      <c r="BD162" s="14" t="e">
        <f ca="1">IF(BC162=0,$BC$13+(1-$BC$13)/(1+$BB162^2)^$BD$13,IF(BC162=180,$BC$11+(1-$BC$11)/(1+$BB162^2)^$BD$11,$BC$12+(1-$BC$12)/(1+$BB162^2)^$BD$12))</f>
        <v>#REF!</v>
      </c>
      <c r="BE162" s="14" t="e">
        <f ca="1">IF(BC162=270,$BC$13+(1-$BC$13)/(1+$BB162^2)^$BD$13,IF(BC162=90,$BC$11+(1-$BC$11)/(1+$BB162^2)^$BD$11,$BC$12+(1-$BC$12)/(1+$BB162^2)^$BD$12))</f>
        <v>#REF!</v>
      </c>
      <c r="BF162" s="14" t="e">
        <f ca="1">BD162+1/2*(BE162-BD162)*(1-COS(2*($BA162-$BC162)*$BD$8))</f>
        <v>#REF!</v>
      </c>
      <c r="BG162" s="14" t="e">
        <f ca="1">IF(BC162=0,$BC$19*EXP($BD$19*$BB162)+1-$BC$19,IF(BC162=180,$BC$17+(1-$BC$17)/(1+$BB162^2)^$BD$17,$BC$18*EXP($BD$18*$BB162)+1-$BC$18))</f>
        <v>#REF!</v>
      </c>
      <c r="BH162" s="14" t="e">
        <f ca="1">IF(BC162=270,$BC$19*EXP($BD$19*$BB162)+1-$BC$19,IF(BC162=90,$BC$17+(1-$BC$17)/(1+$BB162^2)^$BD$17,$BC$18*EXP($BD$18*$BB162)+1-$BC$18))</f>
        <v>#REF!</v>
      </c>
      <c r="BI162" s="14" t="e">
        <f ca="1">BG162+1/2*(BH162-BG162)*(1-COS(2*($BA162-$BC162)*$BD$8))</f>
        <v>#REF!</v>
      </c>
      <c r="BJ162" s="14" t="e">
        <f ca="1">IF(OR(ISNUMBER(I162),ISNUMBER(J162)),MAX(BF162+1/2*(BI162-BF162)*(1-COS(2*$AZ162*$BD$8)),IF(SIN(RADIANS(D162))&lt;&gt;0,1-$I162/$G162/ABS(SIN(RADIANS(D162))),0)),IF(ISNUMBER(A162),1,#N/A))</f>
        <v>#N/A</v>
      </c>
      <c r="BK162" s="14"/>
      <c r="BL162" s="14" t="e">
        <f ca="1">S162/(0.5*F162+T162)</f>
        <v>#REF!</v>
      </c>
      <c r="BM162" s="14" t="e">
        <f ca="1">INT(MOD(BA162,360)/90)*90</f>
        <v>#REF!</v>
      </c>
      <c r="BN162" s="14" t="e">
        <f ca="1">IF(BM162=0,$BM$13*EXP($BN$13*$BL162)+1-$BM$13,IF(BM162=180,$BM$11*EXP($BN$11*$BL162)+1-$BM$11,$BM$12*EXP($BN$12*$BL162)+1-$BM$12))</f>
        <v>#REF!</v>
      </c>
      <c r="BO162" s="14" t="e">
        <f ca="1">IF(BM162=270,$BM$13*EXP($BN$13*$BL162)+1-$BM$13,IF(BM162=90,$BM$11*EXP($BN$11*$BL162)+1-$BM$11,$BM$12*EXP($BN$12*$BL162)+1-$BM$12))</f>
        <v>#REF!</v>
      </c>
      <c r="BP162" s="14" t="e">
        <f ca="1">BN162+1/2*(BO162-BN162)*(1-COS(2*($C162-$BM162)*$BN$8))</f>
        <v>#REF!</v>
      </c>
      <c r="BQ162" s="14" t="e">
        <f ca="1">IF(BM162=0,$BM$19*EXP($BN$19*$BL162)+1-$BM$19,IF(BM162=180,$BM$17*EXP($BN$17*$BL162)+1-$BM$17,$BM$18*EXP($BN$18*$BL162)+1-$BM$18))</f>
        <v>#REF!</v>
      </c>
      <c r="BR162" s="14" t="e">
        <f ca="1">IF(BM162=270,$BM$19*EXP($BN$19*$BL162)+1-$BM$19,IF(BM162=90,$BM$17*EXP($BN$17*$BL162)+1-$BM$17,$BM$18*EXP($BN$18*$BL162)+1-$BM$18))</f>
        <v>#REF!</v>
      </c>
      <c r="BS162" s="14" t="e">
        <f ca="1">BQ162+1/2*(BR162-BQ162)*(1-COS(2*($C162-$BM162)*$BN$8))</f>
        <v>#REF!</v>
      </c>
      <c r="BT162" s="14" t="e">
        <f ca="1">BP162+1/2*(BS162-BP162)*(1-COS(2*$AZ162*$BN$8))</f>
        <v>#REF!</v>
      </c>
      <c r="BU162" s="14"/>
      <c r="BV162" s="14" t="e">
        <f ca="1">X162/(0.5*G162+Y162)</f>
        <v>#REF!</v>
      </c>
      <c r="BW162" s="14" t="e">
        <f ca="1">INT(MOD(BA162,360)/90)*90</f>
        <v>#REF!</v>
      </c>
      <c r="BX162" s="14" t="e">
        <f ca="1">IF(BW162=0,$BW$13*EXP($BX$13*$BV162)+1-$BW$13,IF(BW162=180,$BW$11*EXP($BX$11*$BV162)+1-$BW$11,$BW$12*EXP($BX$12*$BV162)+1-$BW$12))</f>
        <v>#REF!</v>
      </c>
      <c r="BY162" s="14" t="e">
        <f ca="1">IF(BW162=270,$BW$13*EXP($BX$13*$BV162)+1-$BW$13,IF(BW162=90,$BW$11*EXP($BX$11*$BV162)+1-$BW$11,$BW$12*EXP($BX$12*$BV162)+1-$BW$12))</f>
        <v>#REF!</v>
      </c>
      <c r="BZ162" s="14" t="e">
        <f ca="1">BX162+1/2*(BY162-BX162)*(1-COS(2*($BA162-$BW162)*$BX$8))</f>
        <v>#REF!</v>
      </c>
      <c r="CA162" s="14" t="e">
        <f ca="1">MIN(1,IF(BW162=0,$BW$19*EXP($BX$19*$BV162)+1-$BW$19,IF(BW162=180,$BW$17*EXP($BX$17*$BV162)+1-$BW$17,$BW$18*EXP($BX$18*$BV162)+1-$BW$18)))</f>
        <v>#REF!</v>
      </c>
      <c r="CB162" s="14" t="e">
        <f ca="1">IF(BW162=270,$BW$19*EXP($BX$19*$BV162)+1-$BW$19,IF(BW162=90,$BW$17*EXP($BX$17*$BV162)+1-$BW$17,$BW$18*EXP($BX$18*$BV162)+1-$BW$18))</f>
        <v>#REF!</v>
      </c>
      <c r="CC162" s="14" t="e">
        <f ca="1">CA162+1/2*(CB162-CA162)*(1-COS(2*($BA162-$BW162)*$BX$8))</f>
        <v>#REF!</v>
      </c>
      <c r="CD162" s="14" t="e">
        <f ca="1">BZ162+1/2*(CC162-BZ162)*(1-COS(2*$AZ162*$BX$8))</f>
        <v>#REF!</v>
      </c>
      <c r="CI162" s="15" t="e">
        <f ca="1">D162</f>
        <v>#REF!</v>
      </c>
      <c r="CJ162" s="15" t="e">
        <f ca="1">C162</f>
        <v>#REF!</v>
      </c>
      <c r="CK162" s="14">
        <f>IF(AND(I162=0,J162=0),1,I162/J162)</f>
        <v>1</v>
      </c>
      <c r="CL162" s="14" t="e">
        <f ca="1">INT(MOD(CJ162,360)/90)*90</f>
        <v>#REF!</v>
      </c>
      <c r="CM162" s="14" t="e">
        <f ca="1">IF(CL162=0,$CL$13*EXP($CM$13*$CK162)+1-$CL$13,IF(CL162=180,$CL$11*EXP($CM$11*$CK162)+1-$CL$11,$CL$12*EXP($CM$12*$CK162)+1-$CL$12))</f>
        <v>#REF!</v>
      </c>
      <c r="CN162" s="14" t="e">
        <f ca="1">IF(CL162=270,$CL$13*EXP($CM$13*$CK162)+1-$CL$13,IF(CL162=90,$CL$11*EXP($CM$11*$CK162)+1-$CL$11,$CL$12*EXP($CM$12*$CK162)+1-$CL$12))</f>
        <v>#REF!</v>
      </c>
      <c r="CO162" s="14" t="e">
        <f ca="1">CM162+1/2*(CN162-CM162)*(1-COS(2*($CJ162-$CL162)*$CM$8))</f>
        <v>#REF!</v>
      </c>
      <c r="CP162" s="14" t="e">
        <f ca="1">IF(CL162=0,$CL$19*EXP($CM$19*$CK162)+1-$CL$19,IF(CL162=180,$CL$17*EXP($CM$17*$CK162)+1-$CL$17,$CL$18*EXP($CM$18*$CK162)+1-$CL$18))</f>
        <v>#REF!</v>
      </c>
      <c r="CQ162" s="14" t="e">
        <f ca="1">IF(CL162=270,$CL$19*EXP($CM$19*$CK162)+1-$CL$19,IF(CL162=90,$CL$17*EXP($CM$17*$CK162)+1-$CL$17,$CL$18*EXP($CM$18*$CK162)+1-$CL$18))</f>
        <v>#REF!</v>
      </c>
      <c r="CR162" s="14" t="e">
        <f ca="1">CP162+1/2*(CQ162-CP162)*(1-COS(2*($CJ162-$CL162)*$CM$8))</f>
        <v>#REF!</v>
      </c>
      <c r="CS162" s="14" t="e">
        <f ca="1">IF(OR(ISNUMBER(I162),ISNUMBER(J162)),MAX(CO162+1/2*(CR162-CO162)*(1-COS(2*$CI162*$CM$8)),IF(SIN(RADIANS(D162))&lt;&gt;0,1-$I162/$G162/ABS(SIN(RADIANS(D162))),0)),IF(ISNUMBER(A162),1,#N/A))</f>
        <v>#N/A</v>
      </c>
      <c r="CT162" s="14"/>
      <c r="CU162" s="14" t="e">
        <f ca="1">S162/(0.5*F162+T162)</f>
        <v>#REF!</v>
      </c>
      <c r="CV162" s="14" t="e">
        <f ca="1">INT(MOD(BA162,360)/90)*90</f>
        <v>#REF!</v>
      </c>
      <c r="CW162" s="14" t="e">
        <f ca="1">IF(CV162=0,$CV$13*EXP($CW$13*$CU162)+1-$CV$13,IF(CV162=180,$CV$11*EXP($CW$11*$CU162)+1-$CV$11,$CV$12*EXP($CW$12*$CU162)+1-$CV$12))</f>
        <v>#REF!</v>
      </c>
      <c r="CX162" s="14" t="e">
        <f ca="1">IF(CV162=270,$CV$13*EXP($CW$13*$CU162)+1-$CV$13,IF(CV162=90,$CV$11*EXP($CW$11*$CU162)+1-$CV$11,$CV$12*EXP($CW$12*$CU162)+1-$CV$12))</f>
        <v>#REF!</v>
      </c>
      <c r="CY162" s="14" t="e">
        <f ca="1">CW162+1/2*(CX162-CW162)*(1-COS(2*($CJ162-$CV162)*$CW$8))</f>
        <v>#REF!</v>
      </c>
      <c r="CZ162" s="14" t="e">
        <f ca="1">IF(CV162=0,$CV$19*EXP($CW$19*$CU162)+1-$CV$19,IF(CV162=180,$CV$17*EXP($CW$17*$CU162)+1-$CV$17,$CV$18*EXP($CW$18*$CU162)+1-$CV$18))</f>
        <v>#REF!</v>
      </c>
      <c r="DA162" s="14" t="e">
        <f ca="1">IF(CV162=270,$CV$19*EXP($CW$19*$CU162)+1-$CV$19,IF(CV162=90,$CV$17*EXP($CW$17*$CU162)+1-$CV$17,$CV$18*EXP($CW$18*$CU162)+1-$CV$18))</f>
        <v>#REF!</v>
      </c>
      <c r="DB162" s="14" t="e">
        <f ca="1">CZ162+1/2*(DA162-CZ162)*(1-COS(2*($CJ162-$CV162)*$CW$8))</f>
        <v>#REF!</v>
      </c>
      <c r="DC162" s="14" t="e">
        <f ca="1">IF(OR(ISNUMBER(S162),ISNUMBER(T162)),CY162+1/2*(DB162-CY162)*(1-COS(2*CI162*$CW$8)),IF(ISNUMBER(A162),1,#N/A))</f>
        <v>#N/A</v>
      </c>
      <c r="DD162" s="14"/>
      <c r="DE162" s="14" t="e">
        <f ca="1">X162/(0.5*G162+Y162)</f>
        <v>#REF!</v>
      </c>
      <c r="DF162" s="14" t="e">
        <f ca="1">INT(MOD(CJ162,360)/90)*90</f>
        <v>#REF!</v>
      </c>
      <c r="DG162" s="14" t="e">
        <f ca="1">IF(DF162=0,$DF$13*EXP($DG$13*$DE162)+1-$DF$13,IF(DF162=180,$DF$11*EXP($DG$11*$DE162)+1-$DF$11,$DF$12*EXP($DG$12*$DE162)+1-$DF$12))</f>
        <v>#REF!</v>
      </c>
      <c r="DH162" s="14" t="e">
        <f ca="1">IF(DF162=270,$DF$13*EXP($DG$13*$DE162)+1-$DF$13,IF(DF162=90,$DF$11*EXP($DG$11*$DE162)+1-$DF$11,$DF$12*EXP($DG$12*$DE162)+1-$DF$12))</f>
        <v>#REF!</v>
      </c>
      <c r="DI162" s="14" t="e">
        <f ca="1">DG162+1/2*(DH162-DG162)*(1-COS(2*($CJ162-$DF162)*$DG$8))</f>
        <v>#REF!</v>
      </c>
      <c r="DJ162" s="14" t="e">
        <f ca="1">MIN(1,IF(DF162=0,$DF$19+(1-$DF$19)/(1+$DE162^2)^$DG$19,IF(DF162=180,$DF$17+(1-$DF$17)/(1+$DE162^2)^$DG$17,$DF$18+(1-$DF$18)/(1+$DE162^2)^$DG$18)))</f>
        <v>#REF!</v>
      </c>
      <c r="DK162" s="14" t="e">
        <f ca="1">IF(DF162=270,$DF$19+(1-$DF$19)/(1+$DE162^2)^$DG$19,IF(DF162=90,$DF$17+(1-$DF$17)/(1+$DE162^2)^$DG$17,$DF$18+(1-$DF$18)/(1+$DE162^2)^$DG$18))</f>
        <v>#REF!</v>
      </c>
      <c r="DL162" s="14" t="e">
        <f ca="1">DJ162+1/2*(DK162-DJ162)*(1-COS(2*($CJ162-$DF162)*$DG$8))</f>
        <v>#REF!</v>
      </c>
      <c r="DM162" s="14" t="e">
        <f ca="1">IF(OR(ISNUMBER(X162),ISNUMBER(Y162)),DI162+1/2*(DL162-DI162)*(1-COS(2*$CI162*$DG$8)),IF(ISNUMBER(A162),1,#N/A))</f>
        <v>#N/A</v>
      </c>
    </row>
    <row r="163" spans="1:117" s="1" customFormat="1">
      <c r="A163" s="33" t="e">
        <f ca="1">INDIRECT("Shading!"&amp;$DZ$24&amp;$EA$24+ROW(A163)-23)</f>
        <v>#REF!</v>
      </c>
      <c r="B163" s="34" t="e">
        <f ca="1">INDIRECT("Shading!"&amp;$DZ$25&amp;$EA$25+ROW(B163)-23)</f>
        <v>#REF!</v>
      </c>
      <c r="C163" s="33" t="e">
        <f ca="1">INDIRECT("Shading!"&amp;$DZ$26&amp;$EA$26+ROW(C163)-23)</f>
        <v>#REF!</v>
      </c>
      <c r="D163" s="33" t="e">
        <f ca="1">INDIRECT("Shading!"&amp;$DZ$27&amp;$EA$27+ROW(D163)-23)</f>
        <v>#REF!</v>
      </c>
      <c r="E163" s="32" t="e">
        <f ca="1">INDIRECT("Shading!"&amp;$DZ$28&amp;$EA$28+ROW(E163)-23)</f>
        <v>#REF!</v>
      </c>
      <c r="F163" s="31" t="e">
        <f ca="1">INDIRECT("Shading!"&amp;$DZ$29&amp;$EA$29+ROW(F163)-23)</f>
        <v>#REF!</v>
      </c>
      <c r="G163" s="31" t="e">
        <f ca="1">INDIRECT("Shading!"&amp;$DZ$30&amp;$EA$30+ROW(G163)-23)</f>
        <v>#REF!</v>
      </c>
      <c r="H163" s="30" t="e">
        <f ca="1">INDIRECT("Shading!"&amp;$DZ$31&amp;$EA$31+ROW(H163)-23)</f>
        <v>#REF!</v>
      </c>
      <c r="I163" s="23"/>
      <c r="J163" s="23"/>
      <c r="K163" s="24"/>
      <c r="L163" s="19"/>
      <c r="M163" s="19"/>
      <c r="N163" s="25">
        <f ca="1">IF(AND(ISNUMBER(I163),ISNUMBER(J163),ISNUMBER(K163),ISNUMBER(L163),ISNUMBER(INDIRECT("Shading!"&amp;$DZ$33&amp;$EA$33+ROW(N163)-23))),INDIRECT("Shading!"&amp;$DZ$33&amp;$EA$33+ROW(N163)-23),1)</f>
        <v>1</v>
      </c>
      <c r="O163" s="25">
        <f ca="1">IF(AND(ISNUMBER(I163),ISNUMBER(J163),ISNUMBER(K163),ISNUMBER(L163),ISNUMBER(INDIRECT("Shading!"&amp;$DZ$34&amp;$EA$34+ROW(N163)-23))),INDIRECT("Shading!"&amp;$DZ$34&amp;$EA$34+ROW(O163)-23),1)</f>
        <v>1</v>
      </c>
      <c r="P163" s="18">
        <f ca="1">IF(AND(ISNUMBER(I163),ISNUMBER(J163),ISNUMBER(K163),ISNUMBER(L163),ISNUMBER(N163)),1-(N163-BJ163)*(K163/IF(OR(E163="East",E163="West"),45,90)*(1-L163)/N163),1)</f>
        <v>1</v>
      </c>
      <c r="Q163" s="17">
        <f ca="1">IF(AND(ISNUMBER(I163),ISNUMBER(J163),ISNUMBER(K163),ISNUMBER(M163),ISNUMBER(O163)),1-(O163-CS163)*(K163/IF(OR(E163="East",E163="West"),45,90)*(1-M163)/O163),1)</f>
        <v>1</v>
      </c>
      <c r="R163" s="32" t="str">
        <f ca="1">IF(OR(P163&gt;1,Q163&gt;1),"Horizon shading ","")</f>
        <v/>
      </c>
      <c r="S163" s="29"/>
      <c r="T163" s="28"/>
      <c r="U163" s="39">
        <f>IF(AND(ISNUMBER(S163),ISNUMBER(T163)),1-0.5*(1-BT163),1)</f>
        <v>1</v>
      </c>
      <c r="V163" s="38">
        <f>IF(AND(ISNUMBER(S163),ISNUMBER(T163)),1-0.5*(1-DC163),1)</f>
        <v>1</v>
      </c>
      <c r="W163" s="215" t="str">
        <f>IF(OR(U163&gt;1,V163&gt;1),"Reveal shading ","")</f>
        <v/>
      </c>
      <c r="X163" s="23"/>
      <c r="Y163" s="23"/>
      <c r="Z163" s="19"/>
      <c r="AA163" s="19"/>
      <c r="AB163" s="25">
        <f ca="1">IF(AND(ISNUMBER(X163),ISNUMBER(Y163),ISNUMBER(Z163),ISNUMBER(INDIRECT("Shading!"&amp;$DZ$35&amp;$EA$35+ROW(N163)-23))),INDIRECT("Shading!"&amp;$DZ$35&amp;$EA$35+ROW(N163)-23),1)</f>
        <v>1</v>
      </c>
      <c r="AC163" s="25">
        <f ca="1">IF(AND(ISNUMBER(X163),ISNUMBER(Y163),ISNUMBER(AA163),ISNUMBER(INDIRECT("Shading!"&amp;$DZ$36&amp;$EA$36+ROW(N163)-23))),INDIRECT("Shading!"&amp;$DZ$36&amp;$EA$36+ROW(O163)-23),1)</f>
        <v>1</v>
      </c>
      <c r="AD163" s="18">
        <f ca="1">IF(AND(ISNUMBER(X163),ISNUMBER(Y163),ISNUMBER(Z163),ISNUMBER(AB163)),1-(AB163-CD163)/AB163*(1-Z163),1)</f>
        <v>1</v>
      </c>
      <c r="AE163" s="17">
        <f ca="1">IF(AND(ISNUMBER(X163),ISNUMBER(Y163),ISNUMBER(AA163),ISNUMBER(AC163)),1-(AC163-DM163)/AC163*(1-AA163),1)</f>
        <v>1</v>
      </c>
      <c r="AF163" s="215" t="str">
        <f ca="1">IF(OR(AD163&gt;1,AE163&gt;1),"Overhang shading ","")</f>
        <v/>
      </c>
      <c r="AG163" s="24"/>
      <c r="AH163" s="24"/>
      <c r="AI163" s="23"/>
      <c r="AJ163" s="37">
        <f>IF(AND(ISNUMBER($AI$19),ISNUMBER(AG163)),$F163*$AI$19/1000*$AG163,0)</f>
        <v>0</v>
      </c>
      <c r="AK163" s="36">
        <f>IF(AND(ISNUMBER($AI$19),ISNUMBER(AH163)),IF(ISNUMBER($AI163),$AI163,$G163)*$AI$19/1000*$AH163,0)</f>
        <v>0</v>
      </c>
      <c r="AL163" s="35">
        <f>IF(OR(AJ163&gt;0,AK163&gt;0),1-(AJ163+AK163)/H163*$AI$18,1)</f>
        <v>1</v>
      </c>
      <c r="AM163" s="215" t="str">
        <f>IF(AL163&gt;1,"Glazing bars/juliet balcony shading ","")</f>
        <v/>
      </c>
      <c r="AN163" s="19"/>
      <c r="AO163" s="19"/>
      <c r="AP163" s="18" t="str">
        <f ca="1">IF(OR(P163*U163*AD163*AL163*IF(ISNUMBER(AN163),AN163,1)&gt;=1,P163*U163*AD163*AL163*IF(ISNUMBER(AN163),AN163,1)=0),"",P163*U163*AD163*AL163*IF(ISNUMBER(AN163),AN163,1))</f>
        <v/>
      </c>
      <c r="AQ163" s="17" t="str">
        <f ca="1">IF(OR(Q163*V163*AE163*AL163*IF(ISNUMBER(AO163),AO163,1)&gt;=1,Q163*V163*AE163*AL163*IF(ISNUMBER(AO163),AO163,1)=0),"",Q163*V163*AE163*AL163*IF(ISNUMBER(AO163),AO163,1))</f>
        <v/>
      </c>
      <c r="AR163" s="16" t="str">
        <f ca="1">'Additional Shading 424'!$AP163</f>
        <v/>
      </c>
      <c r="AS163" s="16" t="str">
        <f ca="1">'Additional Shading 424'!$AQ163</f>
        <v/>
      </c>
      <c r="AZ163" s="15" t="e">
        <f ca="1">D163</f>
        <v>#REF!</v>
      </c>
      <c r="BA163" s="15" t="e">
        <f ca="1">C163</f>
        <v>#REF!</v>
      </c>
      <c r="BB163" s="14">
        <f>IF(AND(I163=0,J163=0),1,I163/J163)</f>
        <v>1</v>
      </c>
      <c r="BC163" s="14" t="e">
        <f ca="1">INT(MOD(BA163,360)/90)*90</f>
        <v>#REF!</v>
      </c>
      <c r="BD163" s="14" t="e">
        <f ca="1">IF(BC163=0,$BC$13+(1-$BC$13)/(1+$BB163^2)^$BD$13,IF(BC163=180,$BC$11+(1-$BC$11)/(1+$BB163^2)^$BD$11,$BC$12+(1-$BC$12)/(1+$BB163^2)^$BD$12))</f>
        <v>#REF!</v>
      </c>
      <c r="BE163" s="14" t="e">
        <f ca="1">IF(BC163=270,$BC$13+(1-$BC$13)/(1+$BB163^2)^$BD$13,IF(BC163=90,$BC$11+(1-$BC$11)/(1+$BB163^2)^$BD$11,$BC$12+(1-$BC$12)/(1+$BB163^2)^$BD$12))</f>
        <v>#REF!</v>
      </c>
      <c r="BF163" s="14" t="e">
        <f ca="1">BD163+1/2*(BE163-BD163)*(1-COS(2*($BA163-$BC163)*$BD$8))</f>
        <v>#REF!</v>
      </c>
      <c r="BG163" s="14" t="e">
        <f ca="1">IF(BC163=0,$BC$19*EXP($BD$19*$BB163)+1-$BC$19,IF(BC163=180,$BC$17+(1-$BC$17)/(1+$BB163^2)^$BD$17,$BC$18*EXP($BD$18*$BB163)+1-$BC$18))</f>
        <v>#REF!</v>
      </c>
      <c r="BH163" s="14" t="e">
        <f ca="1">IF(BC163=270,$BC$19*EXP($BD$19*$BB163)+1-$BC$19,IF(BC163=90,$BC$17+(1-$BC$17)/(1+$BB163^2)^$BD$17,$BC$18*EXP($BD$18*$BB163)+1-$BC$18))</f>
        <v>#REF!</v>
      </c>
      <c r="BI163" s="14" t="e">
        <f ca="1">BG163+1/2*(BH163-BG163)*(1-COS(2*($BA163-$BC163)*$BD$8))</f>
        <v>#REF!</v>
      </c>
      <c r="BJ163" s="14" t="e">
        <f ca="1">IF(OR(ISNUMBER(I163),ISNUMBER(J163)),MAX(BF163+1/2*(BI163-BF163)*(1-COS(2*$AZ163*$BD$8)),IF(SIN(RADIANS(D163))&lt;&gt;0,1-$I163/$G163/ABS(SIN(RADIANS(D163))),0)),IF(ISNUMBER(A163),1,#N/A))</f>
        <v>#N/A</v>
      </c>
      <c r="BK163" s="14"/>
      <c r="BL163" s="14" t="e">
        <f ca="1">S163/(0.5*F163+T163)</f>
        <v>#REF!</v>
      </c>
      <c r="BM163" s="14" t="e">
        <f ca="1">INT(MOD(BA163,360)/90)*90</f>
        <v>#REF!</v>
      </c>
      <c r="BN163" s="14" t="e">
        <f ca="1">IF(BM163=0,$BM$13*EXP($BN$13*$BL163)+1-$BM$13,IF(BM163=180,$BM$11*EXP($BN$11*$BL163)+1-$BM$11,$BM$12*EXP($BN$12*$BL163)+1-$BM$12))</f>
        <v>#REF!</v>
      </c>
      <c r="BO163" s="14" t="e">
        <f ca="1">IF(BM163=270,$BM$13*EXP($BN$13*$BL163)+1-$BM$13,IF(BM163=90,$BM$11*EXP($BN$11*$BL163)+1-$BM$11,$BM$12*EXP($BN$12*$BL163)+1-$BM$12))</f>
        <v>#REF!</v>
      </c>
      <c r="BP163" s="14" t="e">
        <f ca="1">BN163+1/2*(BO163-BN163)*(1-COS(2*($C163-$BM163)*$BN$8))</f>
        <v>#REF!</v>
      </c>
      <c r="BQ163" s="14" t="e">
        <f ca="1">IF(BM163=0,$BM$19*EXP($BN$19*$BL163)+1-$BM$19,IF(BM163=180,$BM$17*EXP($BN$17*$BL163)+1-$BM$17,$BM$18*EXP($BN$18*$BL163)+1-$BM$18))</f>
        <v>#REF!</v>
      </c>
      <c r="BR163" s="14" t="e">
        <f ca="1">IF(BM163=270,$BM$19*EXP($BN$19*$BL163)+1-$BM$19,IF(BM163=90,$BM$17*EXP($BN$17*$BL163)+1-$BM$17,$BM$18*EXP($BN$18*$BL163)+1-$BM$18))</f>
        <v>#REF!</v>
      </c>
      <c r="BS163" s="14" t="e">
        <f ca="1">BQ163+1/2*(BR163-BQ163)*(1-COS(2*($C163-$BM163)*$BN$8))</f>
        <v>#REF!</v>
      </c>
      <c r="BT163" s="14" t="e">
        <f ca="1">BP163+1/2*(BS163-BP163)*(1-COS(2*$AZ163*$BN$8))</f>
        <v>#REF!</v>
      </c>
      <c r="BU163" s="14"/>
      <c r="BV163" s="14" t="e">
        <f ca="1">X163/(0.5*G163+Y163)</f>
        <v>#REF!</v>
      </c>
      <c r="BW163" s="14" t="e">
        <f ca="1">INT(MOD(BA163,360)/90)*90</f>
        <v>#REF!</v>
      </c>
      <c r="BX163" s="14" t="e">
        <f ca="1">IF(BW163=0,$BW$13*EXP($BX$13*$BV163)+1-$BW$13,IF(BW163=180,$BW$11*EXP($BX$11*$BV163)+1-$BW$11,$BW$12*EXP($BX$12*$BV163)+1-$BW$12))</f>
        <v>#REF!</v>
      </c>
      <c r="BY163" s="14" t="e">
        <f ca="1">IF(BW163=270,$BW$13*EXP($BX$13*$BV163)+1-$BW$13,IF(BW163=90,$BW$11*EXP($BX$11*$BV163)+1-$BW$11,$BW$12*EXP($BX$12*$BV163)+1-$BW$12))</f>
        <v>#REF!</v>
      </c>
      <c r="BZ163" s="14" t="e">
        <f ca="1">BX163+1/2*(BY163-BX163)*(1-COS(2*($BA163-$BW163)*$BX$8))</f>
        <v>#REF!</v>
      </c>
      <c r="CA163" s="14" t="e">
        <f ca="1">MIN(1,IF(BW163=0,$BW$19*EXP($BX$19*$BV163)+1-$BW$19,IF(BW163=180,$BW$17*EXP($BX$17*$BV163)+1-$BW$17,$BW$18*EXP($BX$18*$BV163)+1-$BW$18)))</f>
        <v>#REF!</v>
      </c>
      <c r="CB163" s="14" t="e">
        <f ca="1">IF(BW163=270,$BW$19*EXP($BX$19*$BV163)+1-$BW$19,IF(BW163=90,$BW$17*EXP($BX$17*$BV163)+1-$BW$17,$BW$18*EXP($BX$18*$BV163)+1-$BW$18))</f>
        <v>#REF!</v>
      </c>
      <c r="CC163" s="14" t="e">
        <f ca="1">CA163+1/2*(CB163-CA163)*(1-COS(2*($BA163-$BW163)*$BX$8))</f>
        <v>#REF!</v>
      </c>
      <c r="CD163" s="14" t="e">
        <f ca="1">BZ163+1/2*(CC163-BZ163)*(1-COS(2*$AZ163*$BX$8))</f>
        <v>#REF!</v>
      </c>
      <c r="CI163" s="15" t="e">
        <f ca="1">D163</f>
        <v>#REF!</v>
      </c>
      <c r="CJ163" s="15" t="e">
        <f ca="1">C163</f>
        <v>#REF!</v>
      </c>
      <c r="CK163" s="14">
        <f>IF(AND(I163=0,J163=0),1,I163/J163)</f>
        <v>1</v>
      </c>
      <c r="CL163" s="14" t="e">
        <f ca="1">INT(MOD(CJ163,360)/90)*90</f>
        <v>#REF!</v>
      </c>
      <c r="CM163" s="14" t="e">
        <f ca="1">IF(CL163=0,$CL$13*EXP($CM$13*$CK163)+1-$CL$13,IF(CL163=180,$CL$11*EXP($CM$11*$CK163)+1-$CL$11,$CL$12*EXP($CM$12*$CK163)+1-$CL$12))</f>
        <v>#REF!</v>
      </c>
      <c r="CN163" s="14" t="e">
        <f ca="1">IF(CL163=270,$CL$13*EXP($CM$13*$CK163)+1-$CL$13,IF(CL163=90,$CL$11*EXP($CM$11*$CK163)+1-$CL$11,$CL$12*EXP($CM$12*$CK163)+1-$CL$12))</f>
        <v>#REF!</v>
      </c>
      <c r="CO163" s="14" t="e">
        <f ca="1">CM163+1/2*(CN163-CM163)*(1-COS(2*($CJ163-$CL163)*$CM$8))</f>
        <v>#REF!</v>
      </c>
      <c r="CP163" s="14" t="e">
        <f ca="1">IF(CL163=0,$CL$19*EXP($CM$19*$CK163)+1-$CL$19,IF(CL163=180,$CL$17*EXP($CM$17*$CK163)+1-$CL$17,$CL$18*EXP($CM$18*$CK163)+1-$CL$18))</f>
        <v>#REF!</v>
      </c>
      <c r="CQ163" s="14" t="e">
        <f ca="1">IF(CL163=270,$CL$19*EXP($CM$19*$CK163)+1-$CL$19,IF(CL163=90,$CL$17*EXP($CM$17*$CK163)+1-$CL$17,$CL$18*EXP($CM$18*$CK163)+1-$CL$18))</f>
        <v>#REF!</v>
      </c>
      <c r="CR163" s="14" t="e">
        <f ca="1">CP163+1/2*(CQ163-CP163)*(1-COS(2*($CJ163-$CL163)*$CM$8))</f>
        <v>#REF!</v>
      </c>
      <c r="CS163" s="14" t="e">
        <f ca="1">IF(OR(ISNUMBER(I163),ISNUMBER(J163)),MAX(CO163+1/2*(CR163-CO163)*(1-COS(2*$CI163*$CM$8)),IF(SIN(RADIANS(D163))&lt;&gt;0,1-$I163/$G163/ABS(SIN(RADIANS(D163))),0)),IF(ISNUMBER(A163),1,#N/A))</f>
        <v>#N/A</v>
      </c>
      <c r="CT163" s="14"/>
      <c r="CU163" s="14" t="e">
        <f ca="1">S163/(0.5*F163+T163)</f>
        <v>#REF!</v>
      </c>
      <c r="CV163" s="14" t="e">
        <f ca="1">INT(MOD(BA163,360)/90)*90</f>
        <v>#REF!</v>
      </c>
      <c r="CW163" s="14" t="e">
        <f ca="1">IF(CV163=0,$CV$13*EXP($CW$13*$CU163)+1-$CV$13,IF(CV163=180,$CV$11*EXP($CW$11*$CU163)+1-$CV$11,$CV$12*EXP($CW$12*$CU163)+1-$CV$12))</f>
        <v>#REF!</v>
      </c>
      <c r="CX163" s="14" t="e">
        <f ca="1">IF(CV163=270,$CV$13*EXP($CW$13*$CU163)+1-$CV$13,IF(CV163=90,$CV$11*EXP($CW$11*$CU163)+1-$CV$11,$CV$12*EXP($CW$12*$CU163)+1-$CV$12))</f>
        <v>#REF!</v>
      </c>
      <c r="CY163" s="14" t="e">
        <f ca="1">CW163+1/2*(CX163-CW163)*(1-COS(2*($CJ163-$CV163)*$CW$8))</f>
        <v>#REF!</v>
      </c>
      <c r="CZ163" s="14" t="e">
        <f ca="1">IF(CV163=0,$CV$19*EXP($CW$19*$CU163)+1-$CV$19,IF(CV163=180,$CV$17*EXP($CW$17*$CU163)+1-$CV$17,$CV$18*EXP($CW$18*$CU163)+1-$CV$18))</f>
        <v>#REF!</v>
      </c>
      <c r="DA163" s="14" t="e">
        <f ca="1">IF(CV163=270,$CV$19*EXP($CW$19*$CU163)+1-$CV$19,IF(CV163=90,$CV$17*EXP($CW$17*$CU163)+1-$CV$17,$CV$18*EXP($CW$18*$CU163)+1-$CV$18))</f>
        <v>#REF!</v>
      </c>
      <c r="DB163" s="14" t="e">
        <f ca="1">CZ163+1/2*(DA163-CZ163)*(1-COS(2*($CJ163-$CV163)*$CW$8))</f>
        <v>#REF!</v>
      </c>
      <c r="DC163" s="14" t="e">
        <f ca="1">IF(OR(ISNUMBER(S163),ISNUMBER(T163)),CY163+1/2*(DB163-CY163)*(1-COS(2*CI163*$CW$8)),IF(ISNUMBER(A163),1,#N/A))</f>
        <v>#N/A</v>
      </c>
      <c r="DD163" s="14"/>
      <c r="DE163" s="14" t="e">
        <f ca="1">X163/(0.5*G163+Y163)</f>
        <v>#REF!</v>
      </c>
      <c r="DF163" s="14" t="e">
        <f ca="1">INT(MOD(CJ163,360)/90)*90</f>
        <v>#REF!</v>
      </c>
      <c r="DG163" s="14" t="e">
        <f ca="1">IF(DF163=0,$DF$13*EXP($DG$13*$DE163)+1-$DF$13,IF(DF163=180,$DF$11*EXP($DG$11*$DE163)+1-$DF$11,$DF$12*EXP($DG$12*$DE163)+1-$DF$12))</f>
        <v>#REF!</v>
      </c>
      <c r="DH163" s="14" t="e">
        <f ca="1">IF(DF163=270,$DF$13*EXP($DG$13*$DE163)+1-$DF$13,IF(DF163=90,$DF$11*EXP($DG$11*$DE163)+1-$DF$11,$DF$12*EXP($DG$12*$DE163)+1-$DF$12))</f>
        <v>#REF!</v>
      </c>
      <c r="DI163" s="14" t="e">
        <f ca="1">DG163+1/2*(DH163-DG163)*(1-COS(2*($CJ163-$DF163)*$DG$8))</f>
        <v>#REF!</v>
      </c>
      <c r="DJ163" s="14" t="e">
        <f ca="1">MIN(1,IF(DF163=0,$DF$19+(1-$DF$19)/(1+$DE163^2)^$DG$19,IF(DF163=180,$DF$17+(1-$DF$17)/(1+$DE163^2)^$DG$17,$DF$18+(1-$DF$18)/(1+$DE163^2)^$DG$18)))</f>
        <v>#REF!</v>
      </c>
      <c r="DK163" s="14" t="e">
        <f ca="1">IF(DF163=270,$DF$19+(1-$DF$19)/(1+$DE163^2)^$DG$19,IF(DF163=90,$DF$17+(1-$DF$17)/(1+$DE163^2)^$DG$17,$DF$18+(1-$DF$18)/(1+$DE163^2)^$DG$18))</f>
        <v>#REF!</v>
      </c>
      <c r="DL163" s="14" t="e">
        <f ca="1">DJ163+1/2*(DK163-DJ163)*(1-COS(2*($CJ163-$DF163)*$DG$8))</f>
        <v>#REF!</v>
      </c>
      <c r="DM163" s="14" t="e">
        <f ca="1">IF(OR(ISNUMBER(X163),ISNUMBER(Y163)),DI163+1/2*(DL163-DI163)*(1-COS(2*$CI163*$DG$8)),IF(ISNUMBER(A163),1,#N/A))</f>
        <v>#N/A</v>
      </c>
    </row>
    <row r="164" spans="1:117" s="1" customFormat="1">
      <c r="A164" s="33" t="e">
        <f ca="1">INDIRECT("Shading!"&amp;$DZ$24&amp;$EA$24+ROW(A164)-23)</f>
        <v>#REF!</v>
      </c>
      <c r="B164" s="34" t="e">
        <f ca="1">INDIRECT("Shading!"&amp;$DZ$25&amp;$EA$25+ROW(B164)-23)</f>
        <v>#REF!</v>
      </c>
      <c r="C164" s="33" t="e">
        <f ca="1">INDIRECT("Shading!"&amp;$DZ$26&amp;$EA$26+ROW(C164)-23)</f>
        <v>#REF!</v>
      </c>
      <c r="D164" s="33" t="e">
        <f ca="1">INDIRECT("Shading!"&amp;$DZ$27&amp;$EA$27+ROW(D164)-23)</f>
        <v>#REF!</v>
      </c>
      <c r="E164" s="32" t="e">
        <f ca="1">INDIRECT("Shading!"&amp;$DZ$28&amp;$EA$28+ROW(E164)-23)</f>
        <v>#REF!</v>
      </c>
      <c r="F164" s="31" t="e">
        <f ca="1">INDIRECT("Shading!"&amp;$DZ$29&amp;$EA$29+ROW(F164)-23)</f>
        <v>#REF!</v>
      </c>
      <c r="G164" s="31" t="e">
        <f ca="1">INDIRECT("Shading!"&amp;$DZ$30&amp;$EA$30+ROW(G164)-23)</f>
        <v>#REF!</v>
      </c>
      <c r="H164" s="30" t="e">
        <f ca="1">INDIRECT("Shading!"&amp;$DZ$31&amp;$EA$31+ROW(H164)-23)</f>
        <v>#REF!</v>
      </c>
      <c r="I164" s="23"/>
      <c r="J164" s="23"/>
      <c r="K164" s="24"/>
      <c r="L164" s="19"/>
      <c r="M164" s="19"/>
      <c r="N164" s="25">
        <f ca="1">IF(AND(ISNUMBER(I164),ISNUMBER(J164),ISNUMBER(K164),ISNUMBER(L164),ISNUMBER(INDIRECT("Shading!"&amp;$DZ$33&amp;$EA$33+ROW(N164)-23))),INDIRECT("Shading!"&amp;$DZ$33&amp;$EA$33+ROW(N164)-23),1)</f>
        <v>1</v>
      </c>
      <c r="O164" s="25">
        <f ca="1">IF(AND(ISNUMBER(I164),ISNUMBER(J164),ISNUMBER(K164),ISNUMBER(L164),ISNUMBER(INDIRECT("Shading!"&amp;$DZ$34&amp;$EA$34+ROW(N164)-23))),INDIRECT("Shading!"&amp;$DZ$34&amp;$EA$34+ROW(O164)-23),1)</f>
        <v>1</v>
      </c>
      <c r="P164" s="18">
        <f ca="1">IF(AND(ISNUMBER(I164),ISNUMBER(J164),ISNUMBER(K164),ISNUMBER(L164),ISNUMBER(N164)),1-(N164-BJ164)*(K164/IF(OR(E164="East",E164="West"),45,90)*(1-L164)/N164),1)</f>
        <v>1</v>
      </c>
      <c r="Q164" s="17">
        <f ca="1">IF(AND(ISNUMBER(I164),ISNUMBER(J164),ISNUMBER(K164),ISNUMBER(M164),ISNUMBER(O164)),1-(O164-CS164)*(K164/IF(OR(E164="East",E164="West"),45,90)*(1-M164)/O164),1)</f>
        <v>1</v>
      </c>
      <c r="R164" s="32" t="str">
        <f ca="1">IF(OR(P164&gt;1,Q164&gt;1),"Horizon shading ","")</f>
        <v/>
      </c>
      <c r="S164" s="29"/>
      <c r="T164" s="28"/>
      <c r="U164" s="39">
        <f>IF(AND(ISNUMBER(S164),ISNUMBER(T164)),1-0.5*(1-BT164),1)</f>
        <v>1</v>
      </c>
      <c r="V164" s="38">
        <f>IF(AND(ISNUMBER(S164),ISNUMBER(T164)),1-0.5*(1-DC164),1)</f>
        <v>1</v>
      </c>
      <c r="W164" s="215" t="str">
        <f>IF(OR(U164&gt;1,V164&gt;1),"Reveal shading ","")</f>
        <v/>
      </c>
      <c r="X164" s="23"/>
      <c r="Y164" s="23"/>
      <c r="Z164" s="19"/>
      <c r="AA164" s="19"/>
      <c r="AB164" s="25">
        <f ca="1">IF(AND(ISNUMBER(X164),ISNUMBER(Y164),ISNUMBER(Z164),ISNUMBER(INDIRECT("Shading!"&amp;$DZ$35&amp;$EA$35+ROW(N164)-23))),INDIRECT("Shading!"&amp;$DZ$35&amp;$EA$35+ROW(N164)-23),1)</f>
        <v>1</v>
      </c>
      <c r="AC164" s="25">
        <f ca="1">IF(AND(ISNUMBER(X164),ISNUMBER(Y164),ISNUMBER(AA164),ISNUMBER(INDIRECT("Shading!"&amp;$DZ$36&amp;$EA$36+ROW(N164)-23))),INDIRECT("Shading!"&amp;$DZ$36&amp;$EA$36+ROW(O164)-23),1)</f>
        <v>1</v>
      </c>
      <c r="AD164" s="18">
        <f ca="1">IF(AND(ISNUMBER(X164),ISNUMBER(Y164),ISNUMBER(Z164),ISNUMBER(AB164)),1-(AB164-CD164)/AB164*(1-Z164),1)</f>
        <v>1</v>
      </c>
      <c r="AE164" s="17">
        <f ca="1">IF(AND(ISNUMBER(X164),ISNUMBER(Y164),ISNUMBER(AA164),ISNUMBER(AC164)),1-(AC164-DM164)/AC164*(1-AA164),1)</f>
        <v>1</v>
      </c>
      <c r="AF164" s="215" t="str">
        <f ca="1">IF(OR(AD164&gt;1,AE164&gt;1),"Overhang shading ","")</f>
        <v/>
      </c>
      <c r="AG164" s="24"/>
      <c r="AH164" s="24"/>
      <c r="AI164" s="23"/>
      <c r="AJ164" s="37">
        <f>IF(AND(ISNUMBER($AI$19),ISNUMBER(AG164)),$F164*$AI$19/1000*$AG164,0)</f>
        <v>0</v>
      </c>
      <c r="AK164" s="36">
        <f>IF(AND(ISNUMBER($AI$19),ISNUMBER(AH164)),IF(ISNUMBER($AI164),$AI164,$G164)*$AI$19/1000*$AH164,0)</f>
        <v>0</v>
      </c>
      <c r="AL164" s="35">
        <f>IF(OR(AJ164&gt;0,AK164&gt;0),1-(AJ164+AK164)/H164*$AI$18,1)</f>
        <v>1</v>
      </c>
      <c r="AM164" s="215" t="str">
        <f>IF(AL164&gt;1,"Glazing bars/juliet balcony shading ","")</f>
        <v/>
      </c>
      <c r="AN164" s="19"/>
      <c r="AO164" s="19"/>
      <c r="AP164" s="18" t="str">
        <f ca="1">IF(OR(P164*U164*AD164*AL164*IF(ISNUMBER(AN164),AN164,1)&gt;=1,P164*U164*AD164*AL164*IF(ISNUMBER(AN164),AN164,1)=0),"",P164*U164*AD164*AL164*IF(ISNUMBER(AN164),AN164,1))</f>
        <v/>
      </c>
      <c r="AQ164" s="17" t="str">
        <f ca="1">IF(OR(Q164*V164*AE164*AL164*IF(ISNUMBER(AO164),AO164,1)&gt;=1,Q164*V164*AE164*AL164*IF(ISNUMBER(AO164),AO164,1)=0),"",Q164*V164*AE164*AL164*IF(ISNUMBER(AO164),AO164,1))</f>
        <v/>
      </c>
      <c r="AR164" s="16" t="str">
        <f ca="1">'Additional Shading 424'!$AP164</f>
        <v/>
      </c>
      <c r="AS164" s="16" t="str">
        <f ca="1">'Additional Shading 424'!$AQ164</f>
        <v/>
      </c>
      <c r="AZ164" s="15" t="e">
        <f ca="1">D164</f>
        <v>#REF!</v>
      </c>
      <c r="BA164" s="15" t="e">
        <f ca="1">C164</f>
        <v>#REF!</v>
      </c>
      <c r="BB164" s="14">
        <f>IF(AND(I164=0,J164=0),1,I164/J164)</f>
        <v>1</v>
      </c>
      <c r="BC164" s="14" t="e">
        <f ca="1">INT(MOD(BA164,360)/90)*90</f>
        <v>#REF!</v>
      </c>
      <c r="BD164" s="14" t="e">
        <f ca="1">IF(BC164=0,$BC$13+(1-$BC$13)/(1+$BB164^2)^$BD$13,IF(BC164=180,$BC$11+(1-$BC$11)/(1+$BB164^2)^$BD$11,$BC$12+(1-$BC$12)/(1+$BB164^2)^$BD$12))</f>
        <v>#REF!</v>
      </c>
      <c r="BE164" s="14" t="e">
        <f ca="1">IF(BC164=270,$BC$13+(1-$BC$13)/(1+$BB164^2)^$BD$13,IF(BC164=90,$BC$11+(1-$BC$11)/(1+$BB164^2)^$BD$11,$BC$12+(1-$BC$12)/(1+$BB164^2)^$BD$12))</f>
        <v>#REF!</v>
      </c>
      <c r="BF164" s="14" t="e">
        <f ca="1">BD164+1/2*(BE164-BD164)*(1-COS(2*($BA164-$BC164)*$BD$8))</f>
        <v>#REF!</v>
      </c>
      <c r="BG164" s="14" t="e">
        <f ca="1">IF(BC164=0,$BC$19*EXP($BD$19*$BB164)+1-$BC$19,IF(BC164=180,$BC$17+(1-$BC$17)/(1+$BB164^2)^$BD$17,$BC$18*EXP($BD$18*$BB164)+1-$BC$18))</f>
        <v>#REF!</v>
      </c>
      <c r="BH164" s="14" t="e">
        <f ca="1">IF(BC164=270,$BC$19*EXP($BD$19*$BB164)+1-$BC$19,IF(BC164=90,$BC$17+(1-$BC$17)/(1+$BB164^2)^$BD$17,$BC$18*EXP($BD$18*$BB164)+1-$BC$18))</f>
        <v>#REF!</v>
      </c>
      <c r="BI164" s="14" t="e">
        <f ca="1">BG164+1/2*(BH164-BG164)*(1-COS(2*($BA164-$BC164)*$BD$8))</f>
        <v>#REF!</v>
      </c>
      <c r="BJ164" s="14" t="e">
        <f ca="1">IF(OR(ISNUMBER(I164),ISNUMBER(J164)),MAX(BF164+1/2*(BI164-BF164)*(1-COS(2*$AZ164*$BD$8)),IF(SIN(RADIANS(D164))&lt;&gt;0,1-$I164/$G164/ABS(SIN(RADIANS(D164))),0)),IF(ISNUMBER(A164),1,#N/A))</f>
        <v>#N/A</v>
      </c>
      <c r="BK164" s="14"/>
      <c r="BL164" s="14" t="e">
        <f ca="1">S164/(0.5*F164+T164)</f>
        <v>#REF!</v>
      </c>
      <c r="BM164" s="14" t="e">
        <f ca="1">INT(MOD(BA164,360)/90)*90</f>
        <v>#REF!</v>
      </c>
      <c r="BN164" s="14" t="e">
        <f ca="1">IF(BM164=0,$BM$13*EXP($BN$13*$BL164)+1-$BM$13,IF(BM164=180,$BM$11*EXP($BN$11*$BL164)+1-$BM$11,$BM$12*EXP($BN$12*$BL164)+1-$BM$12))</f>
        <v>#REF!</v>
      </c>
      <c r="BO164" s="14" t="e">
        <f ca="1">IF(BM164=270,$BM$13*EXP($BN$13*$BL164)+1-$BM$13,IF(BM164=90,$BM$11*EXP($BN$11*$BL164)+1-$BM$11,$BM$12*EXP($BN$12*$BL164)+1-$BM$12))</f>
        <v>#REF!</v>
      </c>
      <c r="BP164" s="14" t="e">
        <f ca="1">BN164+1/2*(BO164-BN164)*(1-COS(2*($C164-$BM164)*$BN$8))</f>
        <v>#REF!</v>
      </c>
      <c r="BQ164" s="14" t="e">
        <f ca="1">IF(BM164=0,$BM$19*EXP($BN$19*$BL164)+1-$BM$19,IF(BM164=180,$BM$17*EXP($BN$17*$BL164)+1-$BM$17,$BM$18*EXP($BN$18*$BL164)+1-$BM$18))</f>
        <v>#REF!</v>
      </c>
      <c r="BR164" s="14" t="e">
        <f ca="1">IF(BM164=270,$BM$19*EXP($BN$19*$BL164)+1-$BM$19,IF(BM164=90,$BM$17*EXP($BN$17*$BL164)+1-$BM$17,$BM$18*EXP($BN$18*$BL164)+1-$BM$18))</f>
        <v>#REF!</v>
      </c>
      <c r="BS164" s="14" t="e">
        <f ca="1">BQ164+1/2*(BR164-BQ164)*(1-COS(2*($C164-$BM164)*$BN$8))</f>
        <v>#REF!</v>
      </c>
      <c r="BT164" s="14" t="e">
        <f ca="1">BP164+1/2*(BS164-BP164)*(1-COS(2*$AZ164*$BN$8))</f>
        <v>#REF!</v>
      </c>
      <c r="BU164" s="14"/>
      <c r="BV164" s="14" t="e">
        <f ca="1">X164/(0.5*G164+Y164)</f>
        <v>#REF!</v>
      </c>
      <c r="BW164" s="14" t="e">
        <f ca="1">INT(MOD(BA164,360)/90)*90</f>
        <v>#REF!</v>
      </c>
      <c r="BX164" s="14" t="e">
        <f ca="1">IF(BW164=0,$BW$13*EXP($BX$13*$BV164)+1-$BW$13,IF(BW164=180,$BW$11*EXP($BX$11*$BV164)+1-$BW$11,$BW$12*EXP($BX$12*$BV164)+1-$BW$12))</f>
        <v>#REF!</v>
      </c>
      <c r="BY164" s="14" t="e">
        <f ca="1">IF(BW164=270,$BW$13*EXP($BX$13*$BV164)+1-$BW$13,IF(BW164=90,$BW$11*EXP($BX$11*$BV164)+1-$BW$11,$BW$12*EXP($BX$12*$BV164)+1-$BW$12))</f>
        <v>#REF!</v>
      </c>
      <c r="BZ164" s="14" t="e">
        <f ca="1">BX164+1/2*(BY164-BX164)*(1-COS(2*($BA164-$BW164)*$BX$8))</f>
        <v>#REF!</v>
      </c>
      <c r="CA164" s="14" t="e">
        <f ca="1">MIN(1,IF(BW164=0,$BW$19*EXP($BX$19*$BV164)+1-$BW$19,IF(BW164=180,$BW$17*EXP($BX$17*$BV164)+1-$BW$17,$BW$18*EXP($BX$18*$BV164)+1-$BW$18)))</f>
        <v>#REF!</v>
      </c>
      <c r="CB164" s="14" t="e">
        <f ca="1">IF(BW164=270,$BW$19*EXP($BX$19*$BV164)+1-$BW$19,IF(BW164=90,$BW$17*EXP($BX$17*$BV164)+1-$BW$17,$BW$18*EXP($BX$18*$BV164)+1-$BW$18))</f>
        <v>#REF!</v>
      </c>
      <c r="CC164" s="14" t="e">
        <f ca="1">CA164+1/2*(CB164-CA164)*(1-COS(2*($BA164-$BW164)*$BX$8))</f>
        <v>#REF!</v>
      </c>
      <c r="CD164" s="14" t="e">
        <f ca="1">BZ164+1/2*(CC164-BZ164)*(1-COS(2*$AZ164*$BX$8))</f>
        <v>#REF!</v>
      </c>
      <c r="CI164" s="15" t="e">
        <f ca="1">D164</f>
        <v>#REF!</v>
      </c>
      <c r="CJ164" s="15" t="e">
        <f ca="1">C164</f>
        <v>#REF!</v>
      </c>
      <c r="CK164" s="14">
        <f>IF(AND(I164=0,J164=0),1,I164/J164)</f>
        <v>1</v>
      </c>
      <c r="CL164" s="14" t="e">
        <f ca="1">INT(MOD(CJ164,360)/90)*90</f>
        <v>#REF!</v>
      </c>
      <c r="CM164" s="14" t="e">
        <f ca="1">IF(CL164=0,$CL$13*EXP($CM$13*$CK164)+1-$CL$13,IF(CL164=180,$CL$11*EXP($CM$11*$CK164)+1-$CL$11,$CL$12*EXP($CM$12*$CK164)+1-$CL$12))</f>
        <v>#REF!</v>
      </c>
      <c r="CN164" s="14" t="e">
        <f ca="1">IF(CL164=270,$CL$13*EXP($CM$13*$CK164)+1-$CL$13,IF(CL164=90,$CL$11*EXP($CM$11*$CK164)+1-$CL$11,$CL$12*EXP($CM$12*$CK164)+1-$CL$12))</f>
        <v>#REF!</v>
      </c>
      <c r="CO164" s="14" t="e">
        <f ca="1">CM164+1/2*(CN164-CM164)*(1-COS(2*($CJ164-$CL164)*$CM$8))</f>
        <v>#REF!</v>
      </c>
      <c r="CP164" s="14" t="e">
        <f ca="1">IF(CL164=0,$CL$19*EXP($CM$19*$CK164)+1-$CL$19,IF(CL164=180,$CL$17*EXP($CM$17*$CK164)+1-$CL$17,$CL$18*EXP($CM$18*$CK164)+1-$CL$18))</f>
        <v>#REF!</v>
      </c>
      <c r="CQ164" s="14" t="e">
        <f ca="1">IF(CL164=270,$CL$19*EXP($CM$19*$CK164)+1-$CL$19,IF(CL164=90,$CL$17*EXP($CM$17*$CK164)+1-$CL$17,$CL$18*EXP($CM$18*$CK164)+1-$CL$18))</f>
        <v>#REF!</v>
      </c>
      <c r="CR164" s="14" t="e">
        <f ca="1">CP164+1/2*(CQ164-CP164)*(1-COS(2*($CJ164-$CL164)*$CM$8))</f>
        <v>#REF!</v>
      </c>
      <c r="CS164" s="14" t="e">
        <f ca="1">IF(OR(ISNUMBER(I164),ISNUMBER(J164)),MAX(CO164+1/2*(CR164-CO164)*(1-COS(2*$CI164*$CM$8)),IF(SIN(RADIANS(D164))&lt;&gt;0,1-$I164/$G164/ABS(SIN(RADIANS(D164))),0)),IF(ISNUMBER(A164),1,#N/A))</f>
        <v>#N/A</v>
      </c>
      <c r="CT164" s="14"/>
      <c r="CU164" s="14" t="e">
        <f ca="1">S164/(0.5*F164+T164)</f>
        <v>#REF!</v>
      </c>
      <c r="CV164" s="14" t="e">
        <f ca="1">INT(MOD(BA164,360)/90)*90</f>
        <v>#REF!</v>
      </c>
      <c r="CW164" s="14" t="e">
        <f ca="1">IF(CV164=0,$CV$13*EXP($CW$13*$CU164)+1-$CV$13,IF(CV164=180,$CV$11*EXP($CW$11*$CU164)+1-$CV$11,$CV$12*EXP($CW$12*$CU164)+1-$CV$12))</f>
        <v>#REF!</v>
      </c>
      <c r="CX164" s="14" t="e">
        <f ca="1">IF(CV164=270,$CV$13*EXP($CW$13*$CU164)+1-$CV$13,IF(CV164=90,$CV$11*EXP($CW$11*$CU164)+1-$CV$11,$CV$12*EXP($CW$12*$CU164)+1-$CV$12))</f>
        <v>#REF!</v>
      </c>
      <c r="CY164" s="14" t="e">
        <f ca="1">CW164+1/2*(CX164-CW164)*(1-COS(2*($CJ164-$CV164)*$CW$8))</f>
        <v>#REF!</v>
      </c>
      <c r="CZ164" s="14" t="e">
        <f ca="1">IF(CV164=0,$CV$19*EXP($CW$19*$CU164)+1-$CV$19,IF(CV164=180,$CV$17*EXP($CW$17*$CU164)+1-$CV$17,$CV$18*EXP($CW$18*$CU164)+1-$CV$18))</f>
        <v>#REF!</v>
      </c>
      <c r="DA164" s="14" t="e">
        <f ca="1">IF(CV164=270,$CV$19*EXP($CW$19*$CU164)+1-$CV$19,IF(CV164=90,$CV$17*EXP($CW$17*$CU164)+1-$CV$17,$CV$18*EXP($CW$18*$CU164)+1-$CV$18))</f>
        <v>#REF!</v>
      </c>
      <c r="DB164" s="14" t="e">
        <f ca="1">CZ164+1/2*(DA164-CZ164)*(1-COS(2*($CJ164-$CV164)*$CW$8))</f>
        <v>#REF!</v>
      </c>
      <c r="DC164" s="14" t="e">
        <f ca="1">IF(OR(ISNUMBER(S164),ISNUMBER(T164)),CY164+1/2*(DB164-CY164)*(1-COS(2*CI164*$CW$8)),IF(ISNUMBER(A164),1,#N/A))</f>
        <v>#N/A</v>
      </c>
      <c r="DD164" s="14"/>
      <c r="DE164" s="14" t="e">
        <f ca="1">X164/(0.5*G164+Y164)</f>
        <v>#REF!</v>
      </c>
      <c r="DF164" s="14" t="e">
        <f ca="1">INT(MOD(CJ164,360)/90)*90</f>
        <v>#REF!</v>
      </c>
      <c r="DG164" s="14" t="e">
        <f ca="1">IF(DF164=0,$DF$13*EXP($DG$13*$DE164)+1-$DF$13,IF(DF164=180,$DF$11*EXP($DG$11*$DE164)+1-$DF$11,$DF$12*EXP($DG$12*$DE164)+1-$DF$12))</f>
        <v>#REF!</v>
      </c>
      <c r="DH164" s="14" t="e">
        <f ca="1">IF(DF164=270,$DF$13*EXP($DG$13*$DE164)+1-$DF$13,IF(DF164=90,$DF$11*EXP($DG$11*$DE164)+1-$DF$11,$DF$12*EXP($DG$12*$DE164)+1-$DF$12))</f>
        <v>#REF!</v>
      </c>
      <c r="DI164" s="14" t="e">
        <f ca="1">DG164+1/2*(DH164-DG164)*(1-COS(2*($CJ164-$DF164)*$DG$8))</f>
        <v>#REF!</v>
      </c>
      <c r="DJ164" s="14" t="e">
        <f ca="1">MIN(1,IF(DF164=0,$DF$19+(1-$DF$19)/(1+$DE164^2)^$DG$19,IF(DF164=180,$DF$17+(1-$DF$17)/(1+$DE164^2)^$DG$17,$DF$18+(1-$DF$18)/(1+$DE164^2)^$DG$18)))</f>
        <v>#REF!</v>
      </c>
      <c r="DK164" s="14" t="e">
        <f ca="1">IF(DF164=270,$DF$19+(1-$DF$19)/(1+$DE164^2)^$DG$19,IF(DF164=90,$DF$17+(1-$DF$17)/(1+$DE164^2)^$DG$17,$DF$18+(1-$DF$18)/(1+$DE164^2)^$DG$18))</f>
        <v>#REF!</v>
      </c>
      <c r="DL164" s="14" t="e">
        <f ca="1">DJ164+1/2*(DK164-DJ164)*(1-COS(2*($CJ164-$DF164)*$DG$8))</f>
        <v>#REF!</v>
      </c>
      <c r="DM164" s="14" t="e">
        <f ca="1">IF(OR(ISNUMBER(X164),ISNUMBER(Y164)),DI164+1/2*(DL164-DI164)*(1-COS(2*$CI164*$DG$8)),IF(ISNUMBER(A164),1,#N/A))</f>
        <v>#N/A</v>
      </c>
    </row>
    <row r="165" spans="1:117" s="1" customFormat="1">
      <c r="A165" s="33" t="e">
        <f ca="1">INDIRECT("Shading!"&amp;$DZ$24&amp;$EA$24+ROW(A165)-23)</f>
        <v>#REF!</v>
      </c>
      <c r="B165" s="34" t="e">
        <f ca="1">INDIRECT("Shading!"&amp;$DZ$25&amp;$EA$25+ROW(B165)-23)</f>
        <v>#REF!</v>
      </c>
      <c r="C165" s="33" t="e">
        <f ca="1">INDIRECT("Shading!"&amp;$DZ$26&amp;$EA$26+ROW(C165)-23)</f>
        <v>#REF!</v>
      </c>
      <c r="D165" s="33" t="e">
        <f ca="1">INDIRECT("Shading!"&amp;$DZ$27&amp;$EA$27+ROW(D165)-23)</f>
        <v>#REF!</v>
      </c>
      <c r="E165" s="32" t="e">
        <f ca="1">INDIRECT("Shading!"&amp;$DZ$28&amp;$EA$28+ROW(E165)-23)</f>
        <v>#REF!</v>
      </c>
      <c r="F165" s="31" t="e">
        <f ca="1">INDIRECT("Shading!"&amp;$DZ$29&amp;$EA$29+ROW(F165)-23)</f>
        <v>#REF!</v>
      </c>
      <c r="G165" s="31" t="e">
        <f ca="1">INDIRECT("Shading!"&amp;$DZ$30&amp;$EA$30+ROW(G165)-23)</f>
        <v>#REF!</v>
      </c>
      <c r="H165" s="30" t="e">
        <f ca="1">INDIRECT("Shading!"&amp;$DZ$31&amp;$EA$31+ROW(H165)-23)</f>
        <v>#REF!</v>
      </c>
      <c r="I165" s="23"/>
      <c r="J165" s="23"/>
      <c r="K165" s="24"/>
      <c r="L165" s="19"/>
      <c r="M165" s="19"/>
      <c r="N165" s="25">
        <f ca="1">IF(AND(ISNUMBER(I165),ISNUMBER(J165),ISNUMBER(K165),ISNUMBER(L165),ISNUMBER(INDIRECT("Shading!"&amp;$DZ$33&amp;$EA$33+ROW(N165)-23))),INDIRECT("Shading!"&amp;$DZ$33&amp;$EA$33+ROW(N165)-23),1)</f>
        <v>1</v>
      </c>
      <c r="O165" s="25">
        <f ca="1">IF(AND(ISNUMBER(I165),ISNUMBER(J165),ISNUMBER(K165),ISNUMBER(L165),ISNUMBER(INDIRECT("Shading!"&amp;$DZ$34&amp;$EA$34+ROW(N165)-23))),INDIRECT("Shading!"&amp;$DZ$34&amp;$EA$34+ROW(O165)-23),1)</f>
        <v>1</v>
      </c>
      <c r="P165" s="18">
        <f ca="1">IF(AND(ISNUMBER(I165),ISNUMBER(J165),ISNUMBER(K165),ISNUMBER(L165),ISNUMBER(N165)),1-(N165-BJ165)*(K165/IF(OR(E165="East",E165="West"),45,90)*(1-L165)/N165),1)</f>
        <v>1</v>
      </c>
      <c r="Q165" s="17">
        <f ca="1">IF(AND(ISNUMBER(I165),ISNUMBER(J165),ISNUMBER(K165),ISNUMBER(M165),ISNUMBER(O165)),1-(O165-CS165)*(K165/IF(OR(E165="East",E165="West"),45,90)*(1-M165)/O165),1)</f>
        <v>1</v>
      </c>
      <c r="R165" s="32" t="str">
        <f ca="1">IF(OR(P165&gt;1,Q165&gt;1),"Horizon shading ","")</f>
        <v/>
      </c>
      <c r="S165" s="29"/>
      <c r="T165" s="28"/>
      <c r="U165" s="39">
        <f>IF(AND(ISNUMBER(S165),ISNUMBER(T165)),1-0.5*(1-BT165),1)</f>
        <v>1</v>
      </c>
      <c r="V165" s="38">
        <f>IF(AND(ISNUMBER(S165),ISNUMBER(T165)),1-0.5*(1-DC165),1)</f>
        <v>1</v>
      </c>
      <c r="W165" s="215" t="str">
        <f>IF(OR(U165&gt;1,V165&gt;1),"Reveal shading ","")</f>
        <v/>
      </c>
      <c r="X165" s="23"/>
      <c r="Y165" s="23"/>
      <c r="Z165" s="19"/>
      <c r="AA165" s="19"/>
      <c r="AB165" s="25">
        <f ca="1">IF(AND(ISNUMBER(X165),ISNUMBER(Y165),ISNUMBER(Z165),ISNUMBER(INDIRECT("Shading!"&amp;$DZ$35&amp;$EA$35+ROW(N165)-23))),INDIRECT("Shading!"&amp;$DZ$35&amp;$EA$35+ROW(N165)-23),1)</f>
        <v>1</v>
      </c>
      <c r="AC165" s="25">
        <f ca="1">IF(AND(ISNUMBER(X165),ISNUMBER(Y165),ISNUMBER(AA165),ISNUMBER(INDIRECT("Shading!"&amp;$DZ$36&amp;$EA$36+ROW(N165)-23))),INDIRECT("Shading!"&amp;$DZ$36&amp;$EA$36+ROW(O165)-23),1)</f>
        <v>1</v>
      </c>
      <c r="AD165" s="18">
        <f ca="1">IF(AND(ISNUMBER(X165),ISNUMBER(Y165),ISNUMBER(Z165),ISNUMBER(AB165)),1-(AB165-CD165)/AB165*(1-Z165),1)</f>
        <v>1</v>
      </c>
      <c r="AE165" s="17">
        <f ca="1">IF(AND(ISNUMBER(X165),ISNUMBER(Y165),ISNUMBER(AA165),ISNUMBER(AC165)),1-(AC165-DM165)/AC165*(1-AA165),1)</f>
        <v>1</v>
      </c>
      <c r="AF165" s="215" t="str">
        <f ca="1">IF(OR(AD165&gt;1,AE165&gt;1),"Overhang shading ","")</f>
        <v/>
      </c>
      <c r="AG165" s="24"/>
      <c r="AH165" s="24"/>
      <c r="AI165" s="23"/>
      <c r="AJ165" s="37">
        <f>IF(AND(ISNUMBER($AI$19),ISNUMBER(AG165)),$F165*$AI$19/1000*$AG165,0)</f>
        <v>0</v>
      </c>
      <c r="AK165" s="36">
        <f>IF(AND(ISNUMBER($AI$19),ISNUMBER(AH165)),IF(ISNUMBER($AI165),$AI165,$G165)*$AI$19/1000*$AH165,0)</f>
        <v>0</v>
      </c>
      <c r="AL165" s="35">
        <f>IF(OR(AJ165&gt;0,AK165&gt;0),1-(AJ165+AK165)/H165*$AI$18,1)</f>
        <v>1</v>
      </c>
      <c r="AM165" s="215" t="str">
        <f>IF(AL165&gt;1,"Glazing bars/juliet balcony shading ","")</f>
        <v/>
      </c>
      <c r="AN165" s="19"/>
      <c r="AO165" s="19"/>
      <c r="AP165" s="18" t="str">
        <f ca="1">IF(OR(P165*U165*AD165*AL165*IF(ISNUMBER(AN165),AN165,1)&gt;=1,P165*U165*AD165*AL165*IF(ISNUMBER(AN165),AN165,1)=0),"",P165*U165*AD165*AL165*IF(ISNUMBER(AN165),AN165,1))</f>
        <v/>
      </c>
      <c r="AQ165" s="17" t="str">
        <f ca="1">IF(OR(Q165*V165*AE165*AL165*IF(ISNUMBER(AO165),AO165,1)&gt;=1,Q165*V165*AE165*AL165*IF(ISNUMBER(AO165),AO165,1)=0),"",Q165*V165*AE165*AL165*IF(ISNUMBER(AO165),AO165,1))</f>
        <v/>
      </c>
      <c r="AR165" s="16" t="str">
        <f ca="1">'Additional Shading 424'!$AP165</f>
        <v/>
      </c>
      <c r="AS165" s="16" t="str">
        <f ca="1">'Additional Shading 424'!$AQ165</f>
        <v/>
      </c>
      <c r="AZ165" s="15" t="e">
        <f ca="1">D165</f>
        <v>#REF!</v>
      </c>
      <c r="BA165" s="15" t="e">
        <f ca="1">C165</f>
        <v>#REF!</v>
      </c>
      <c r="BB165" s="14">
        <f>IF(AND(I165=0,J165=0),1,I165/J165)</f>
        <v>1</v>
      </c>
      <c r="BC165" s="14" t="e">
        <f ca="1">INT(MOD(BA165,360)/90)*90</f>
        <v>#REF!</v>
      </c>
      <c r="BD165" s="14" t="e">
        <f ca="1">IF(BC165=0,$BC$13+(1-$BC$13)/(1+$BB165^2)^$BD$13,IF(BC165=180,$BC$11+(1-$BC$11)/(1+$BB165^2)^$BD$11,$BC$12+(1-$BC$12)/(1+$BB165^2)^$BD$12))</f>
        <v>#REF!</v>
      </c>
      <c r="BE165" s="14" t="e">
        <f ca="1">IF(BC165=270,$BC$13+(1-$BC$13)/(1+$BB165^2)^$BD$13,IF(BC165=90,$BC$11+(1-$BC$11)/(1+$BB165^2)^$BD$11,$BC$12+(1-$BC$12)/(1+$BB165^2)^$BD$12))</f>
        <v>#REF!</v>
      </c>
      <c r="BF165" s="14" t="e">
        <f ca="1">BD165+1/2*(BE165-BD165)*(1-COS(2*($BA165-$BC165)*$BD$8))</f>
        <v>#REF!</v>
      </c>
      <c r="BG165" s="14" t="e">
        <f ca="1">IF(BC165=0,$BC$19*EXP($BD$19*$BB165)+1-$BC$19,IF(BC165=180,$BC$17+(1-$BC$17)/(1+$BB165^2)^$BD$17,$BC$18*EXP($BD$18*$BB165)+1-$BC$18))</f>
        <v>#REF!</v>
      </c>
      <c r="BH165" s="14" t="e">
        <f ca="1">IF(BC165=270,$BC$19*EXP($BD$19*$BB165)+1-$BC$19,IF(BC165=90,$BC$17+(1-$BC$17)/(1+$BB165^2)^$BD$17,$BC$18*EXP($BD$18*$BB165)+1-$BC$18))</f>
        <v>#REF!</v>
      </c>
      <c r="BI165" s="14" t="e">
        <f ca="1">BG165+1/2*(BH165-BG165)*(1-COS(2*($BA165-$BC165)*$BD$8))</f>
        <v>#REF!</v>
      </c>
      <c r="BJ165" s="14" t="e">
        <f ca="1">IF(OR(ISNUMBER(I165),ISNUMBER(J165)),MAX(BF165+1/2*(BI165-BF165)*(1-COS(2*$AZ165*$BD$8)),IF(SIN(RADIANS(D165))&lt;&gt;0,1-$I165/$G165/ABS(SIN(RADIANS(D165))),0)),IF(ISNUMBER(A165),1,#N/A))</f>
        <v>#N/A</v>
      </c>
      <c r="BK165" s="14"/>
      <c r="BL165" s="14" t="e">
        <f ca="1">S165/(0.5*F165+T165)</f>
        <v>#REF!</v>
      </c>
      <c r="BM165" s="14" t="e">
        <f ca="1">INT(MOD(BA165,360)/90)*90</f>
        <v>#REF!</v>
      </c>
      <c r="BN165" s="14" t="e">
        <f ca="1">IF(BM165=0,$BM$13*EXP($BN$13*$BL165)+1-$BM$13,IF(BM165=180,$BM$11*EXP($BN$11*$BL165)+1-$BM$11,$BM$12*EXP($BN$12*$BL165)+1-$BM$12))</f>
        <v>#REF!</v>
      </c>
      <c r="BO165" s="14" t="e">
        <f ca="1">IF(BM165=270,$BM$13*EXP($BN$13*$BL165)+1-$BM$13,IF(BM165=90,$BM$11*EXP($BN$11*$BL165)+1-$BM$11,$BM$12*EXP($BN$12*$BL165)+1-$BM$12))</f>
        <v>#REF!</v>
      </c>
      <c r="BP165" s="14" t="e">
        <f ca="1">BN165+1/2*(BO165-BN165)*(1-COS(2*($C165-$BM165)*$BN$8))</f>
        <v>#REF!</v>
      </c>
      <c r="BQ165" s="14" t="e">
        <f ca="1">IF(BM165=0,$BM$19*EXP($BN$19*$BL165)+1-$BM$19,IF(BM165=180,$BM$17*EXP($BN$17*$BL165)+1-$BM$17,$BM$18*EXP($BN$18*$BL165)+1-$BM$18))</f>
        <v>#REF!</v>
      </c>
      <c r="BR165" s="14" t="e">
        <f ca="1">IF(BM165=270,$BM$19*EXP($BN$19*$BL165)+1-$BM$19,IF(BM165=90,$BM$17*EXP($BN$17*$BL165)+1-$BM$17,$BM$18*EXP($BN$18*$BL165)+1-$BM$18))</f>
        <v>#REF!</v>
      </c>
      <c r="BS165" s="14" t="e">
        <f ca="1">BQ165+1/2*(BR165-BQ165)*(1-COS(2*($C165-$BM165)*$BN$8))</f>
        <v>#REF!</v>
      </c>
      <c r="BT165" s="14" t="e">
        <f ca="1">BP165+1/2*(BS165-BP165)*(1-COS(2*$AZ165*$BN$8))</f>
        <v>#REF!</v>
      </c>
      <c r="BU165" s="14"/>
      <c r="BV165" s="14" t="e">
        <f ca="1">X165/(0.5*G165+Y165)</f>
        <v>#REF!</v>
      </c>
      <c r="BW165" s="14" t="e">
        <f ca="1">INT(MOD(BA165,360)/90)*90</f>
        <v>#REF!</v>
      </c>
      <c r="BX165" s="14" t="e">
        <f ca="1">IF(BW165=0,$BW$13*EXP($BX$13*$BV165)+1-$BW$13,IF(BW165=180,$BW$11*EXP($BX$11*$BV165)+1-$BW$11,$BW$12*EXP($BX$12*$BV165)+1-$BW$12))</f>
        <v>#REF!</v>
      </c>
      <c r="BY165" s="14" t="e">
        <f ca="1">IF(BW165=270,$BW$13*EXP($BX$13*$BV165)+1-$BW$13,IF(BW165=90,$BW$11*EXP($BX$11*$BV165)+1-$BW$11,$BW$12*EXP($BX$12*$BV165)+1-$BW$12))</f>
        <v>#REF!</v>
      </c>
      <c r="BZ165" s="14" t="e">
        <f ca="1">BX165+1/2*(BY165-BX165)*(1-COS(2*($BA165-$BW165)*$BX$8))</f>
        <v>#REF!</v>
      </c>
      <c r="CA165" s="14" t="e">
        <f ca="1">MIN(1,IF(BW165=0,$BW$19*EXP($BX$19*$BV165)+1-$BW$19,IF(BW165=180,$BW$17*EXP($BX$17*$BV165)+1-$BW$17,$BW$18*EXP($BX$18*$BV165)+1-$BW$18)))</f>
        <v>#REF!</v>
      </c>
      <c r="CB165" s="14" t="e">
        <f ca="1">IF(BW165=270,$BW$19*EXP($BX$19*$BV165)+1-$BW$19,IF(BW165=90,$BW$17*EXP($BX$17*$BV165)+1-$BW$17,$BW$18*EXP($BX$18*$BV165)+1-$BW$18))</f>
        <v>#REF!</v>
      </c>
      <c r="CC165" s="14" t="e">
        <f ca="1">CA165+1/2*(CB165-CA165)*(1-COS(2*($BA165-$BW165)*$BX$8))</f>
        <v>#REF!</v>
      </c>
      <c r="CD165" s="14" t="e">
        <f ca="1">BZ165+1/2*(CC165-BZ165)*(1-COS(2*$AZ165*$BX$8))</f>
        <v>#REF!</v>
      </c>
      <c r="CI165" s="15" t="e">
        <f ca="1">D165</f>
        <v>#REF!</v>
      </c>
      <c r="CJ165" s="15" t="e">
        <f ca="1">C165</f>
        <v>#REF!</v>
      </c>
      <c r="CK165" s="14">
        <f>IF(AND(I165=0,J165=0),1,I165/J165)</f>
        <v>1</v>
      </c>
      <c r="CL165" s="14" t="e">
        <f ca="1">INT(MOD(CJ165,360)/90)*90</f>
        <v>#REF!</v>
      </c>
      <c r="CM165" s="14" t="e">
        <f ca="1">IF(CL165=0,$CL$13*EXP($CM$13*$CK165)+1-$CL$13,IF(CL165=180,$CL$11*EXP($CM$11*$CK165)+1-$CL$11,$CL$12*EXP($CM$12*$CK165)+1-$CL$12))</f>
        <v>#REF!</v>
      </c>
      <c r="CN165" s="14" t="e">
        <f ca="1">IF(CL165=270,$CL$13*EXP($CM$13*$CK165)+1-$CL$13,IF(CL165=90,$CL$11*EXP($CM$11*$CK165)+1-$CL$11,$CL$12*EXP($CM$12*$CK165)+1-$CL$12))</f>
        <v>#REF!</v>
      </c>
      <c r="CO165" s="14" t="e">
        <f ca="1">CM165+1/2*(CN165-CM165)*(1-COS(2*($CJ165-$CL165)*$CM$8))</f>
        <v>#REF!</v>
      </c>
      <c r="CP165" s="14" t="e">
        <f ca="1">IF(CL165=0,$CL$19*EXP($CM$19*$CK165)+1-$CL$19,IF(CL165=180,$CL$17*EXP($CM$17*$CK165)+1-$CL$17,$CL$18*EXP($CM$18*$CK165)+1-$CL$18))</f>
        <v>#REF!</v>
      </c>
      <c r="CQ165" s="14" t="e">
        <f ca="1">IF(CL165=270,$CL$19*EXP($CM$19*$CK165)+1-$CL$19,IF(CL165=90,$CL$17*EXP($CM$17*$CK165)+1-$CL$17,$CL$18*EXP($CM$18*$CK165)+1-$CL$18))</f>
        <v>#REF!</v>
      </c>
      <c r="CR165" s="14" t="e">
        <f ca="1">CP165+1/2*(CQ165-CP165)*(1-COS(2*($CJ165-$CL165)*$CM$8))</f>
        <v>#REF!</v>
      </c>
      <c r="CS165" s="14" t="e">
        <f ca="1">IF(OR(ISNUMBER(I165),ISNUMBER(J165)),MAX(CO165+1/2*(CR165-CO165)*(1-COS(2*$CI165*$CM$8)),IF(SIN(RADIANS(D165))&lt;&gt;0,1-$I165/$G165/ABS(SIN(RADIANS(D165))),0)),IF(ISNUMBER(A165),1,#N/A))</f>
        <v>#N/A</v>
      </c>
      <c r="CT165" s="14"/>
      <c r="CU165" s="14" t="e">
        <f ca="1">S165/(0.5*F165+T165)</f>
        <v>#REF!</v>
      </c>
      <c r="CV165" s="14" t="e">
        <f ca="1">INT(MOD(BA165,360)/90)*90</f>
        <v>#REF!</v>
      </c>
      <c r="CW165" s="14" t="e">
        <f ca="1">IF(CV165=0,$CV$13*EXP($CW$13*$CU165)+1-$CV$13,IF(CV165=180,$CV$11*EXP($CW$11*$CU165)+1-$CV$11,$CV$12*EXP($CW$12*$CU165)+1-$CV$12))</f>
        <v>#REF!</v>
      </c>
      <c r="CX165" s="14" t="e">
        <f ca="1">IF(CV165=270,$CV$13*EXP($CW$13*$CU165)+1-$CV$13,IF(CV165=90,$CV$11*EXP($CW$11*$CU165)+1-$CV$11,$CV$12*EXP($CW$12*$CU165)+1-$CV$12))</f>
        <v>#REF!</v>
      </c>
      <c r="CY165" s="14" t="e">
        <f ca="1">CW165+1/2*(CX165-CW165)*(1-COS(2*($CJ165-$CV165)*$CW$8))</f>
        <v>#REF!</v>
      </c>
      <c r="CZ165" s="14" t="e">
        <f ca="1">IF(CV165=0,$CV$19*EXP($CW$19*$CU165)+1-$CV$19,IF(CV165=180,$CV$17*EXP($CW$17*$CU165)+1-$CV$17,$CV$18*EXP($CW$18*$CU165)+1-$CV$18))</f>
        <v>#REF!</v>
      </c>
      <c r="DA165" s="14" t="e">
        <f ca="1">IF(CV165=270,$CV$19*EXP($CW$19*$CU165)+1-$CV$19,IF(CV165=90,$CV$17*EXP($CW$17*$CU165)+1-$CV$17,$CV$18*EXP($CW$18*$CU165)+1-$CV$18))</f>
        <v>#REF!</v>
      </c>
      <c r="DB165" s="14" t="e">
        <f ca="1">CZ165+1/2*(DA165-CZ165)*(1-COS(2*($CJ165-$CV165)*$CW$8))</f>
        <v>#REF!</v>
      </c>
      <c r="DC165" s="14" t="e">
        <f ca="1">IF(OR(ISNUMBER(S165),ISNUMBER(T165)),CY165+1/2*(DB165-CY165)*(1-COS(2*CI165*$CW$8)),IF(ISNUMBER(A165),1,#N/A))</f>
        <v>#N/A</v>
      </c>
      <c r="DD165" s="14"/>
      <c r="DE165" s="14" t="e">
        <f ca="1">X165/(0.5*G165+Y165)</f>
        <v>#REF!</v>
      </c>
      <c r="DF165" s="14" t="e">
        <f ca="1">INT(MOD(CJ165,360)/90)*90</f>
        <v>#REF!</v>
      </c>
      <c r="DG165" s="14" t="e">
        <f ca="1">IF(DF165=0,$DF$13*EXP($DG$13*$DE165)+1-$DF$13,IF(DF165=180,$DF$11*EXP($DG$11*$DE165)+1-$DF$11,$DF$12*EXP($DG$12*$DE165)+1-$DF$12))</f>
        <v>#REF!</v>
      </c>
      <c r="DH165" s="14" t="e">
        <f ca="1">IF(DF165=270,$DF$13*EXP($DG$13*$DE165)+1-$DF$13,IF(DF165=90,$DF$11*EXP($DG$11*$DE165)+1-$DF$11,$DF$12*EXP($DG$12*$DE165)+1-$DF$12))</f>
        <v>#REF!</v>
      </c>
      <c r="DI165" s="14" t="e">
        <f ca="1">DG165+1/2*(DH165-DG165)*(1-COS(2*($CJ165-$DF165)*$DG$8))</f>
        <v>#REF!</v>
      </c>
      <c r="DJ165" s="14" t="e">
        <f ca="1">MIN(1,IF(DF165=0,$DF$19+(1-$DF$19)/(1+$DE165^2)^$DG$19,IF(DF165=180,$DF$17+(1-$DF$17)/(1+$DE165^2)^$DG$17,$DF$18+(1-$DF$18)/(1+$DE165^2)^$DG$18)))</f>
        <v>#REF!</v>
      </c>
      <c r="DK165" s="14" t="e">
        <f ca="1">IF(DF165=270,$DF$19+(1-$DF$19)/(1+$DE165^2)^$DG$19,IF(DF165=90,$DF$17+(1-$DF$17)/(1+$DE165^2)^$DG$17,$DF$18+(1-$DF$18)/(1+$DE165^2)^$DG$18))</f>
        <v>#REF!</v>
      </c>
      <c r="DL165" s="14" t="e">
        <f ca="1">DJ165+1/2*(DK165-DJ165)*(1-COS(2*($CJ165-$DF165)*$DG$8))</f>
        <v>#REF!</v>
      </c>
      <c r="DM165" s="14" t="e">
        <f ca="1">IF(OR(ISNUMBER(X165),ISNUMBER(Y165)),DI165+1/2*(DL165-DI165)*(1-COS(2*$CI165*$DG$8)),IF(ISNUMBER(A165),1,#N/A))</f>
        <v>#N/A</v>
      </c>
    </row>
    <row r="166" spans="1:117" s="1" customFormat="1">
      <c r="A166" s="33" t="e">
        <f ca="1">INDIRECT("Shading!"&amp;$DZ$24&amp;$EA$24+ROW(A166)-23)</f>
        <v>#REF!</v>
      </c>
      <c r="B166" s="34" t="e">
        <f ca="1">INDIRECT("Shading!"&amp;$DZ$25&amp;$EA$25+ROW(B166)-23)</f>
        <v>#REF!</v>
      </c>
      <c r="C166" s="33" t="e">
        <f ca="1">INDIRECT("Shading!"&amp;$DZ$26&amp;$EA$26+ROW(C166)-23)</f>
        <v>#REF!</v>
      </c>
      <c r="D166" s="33" t="e">
        <f ca="1">INDIRECT("Shading!"&amp;$DZ$27&amp;$EA$27+ROW(D166)-23)</f>
        <v>#REF!</v>
      </c>
      <c r="E166" s="32" t="e">
        <f ca="1">INDIRECT("Shading!"&amp;$DZ$28&amp;$EA$28+ROW(E166)-23)</f>
        <v>#REF!</v>
      </c>
      <c r="F166" s="31" t="e">
        <f ca="1">INDIRECT("Shading!"&amp;$DZ$29&amp;$EA$29+ROW(F166)-23)</f>
        <v>#REF!</v>
      </c>
      <c r="G166" s="31" t="e">
        <f ca="1">INDIRECT("Shading!"&amp;$DZ$30&amp;$EA$30+ROW(G166)-23)</f>
        <v>#REF!</v>
      </c>
      <c r="H166" s="30" t="e">
        <f ca="1">INDIRECT("Shading!"&amp;$DZ$31&amp;$EA$31+ROW(H166)-23)</f>
        <v>#REF!</v>
      </c>
      <c r="I166" s="23"/>
      <c r="J166" s="23"/>
      <c r="K166" s="24"/>
      <c r="L166" s="19"/>
      <c r="M166" s="19"/>
      <c r="N166" s="25">
        <f ca="1">IF(AND(ISNUMBER(I166),ISNUMBER(J166),ISNUMBER(K166),ISNUMBER(L166),ISNUMBER(INDIRECT("Shading!"&amp;$DZ$33&amp;$EA$33+ROW(N166)-23))),INDIRECT("Shading!"&amp;$DZ$33&amp;$EA$33+ROW(N166)-23),1)</f>
        <v>1</v>
      </c>
      <c r="O166" s="25">
        <f ca="1">IF(AND(ISNUMBER(I166),ISNUMBER(J166),ISNUMBER(K166),ISNUMBER(L166),ISNUMBER(INDIRECT("Shading!"&amp;$DZ$34&amp;$EA$34+ROW(N166)-23))),INDIRECT("Shading!"&amp;$DZ$34&amp;$EA$34+ROW(O166)-23),1)</f>
        <v>1</v>
      </c>
      <c r="P166" s="18">
        <f ca="1">IF(AND(ISNUMBER(I166),ISNUMBER(J166),ISNUMBER(K166),ISNUMBER(L166),ISNUMBER(N166)),1-(N166-BJ166)*(K166/IF(OR(E166="East",E166="West"),45,90)*(1-L166)/N166),1)</f>
        <v>1</v>
      </c>
      <c r="Q166" s="17">
        <f ca="1">IF(AND(ISNUMBER(I166),ISNUMBER(J166),ISNUMBER(K166),ISNUMBER(M166),ISNUMBER(O166)),1-(O166-CS166)*(K166/IF(OR(E166="East",E166="West"),45,90)*(1-M166)/O166),1)</f>
        <v>1</v>
      </c>
      <c r="R166" s="32" t="str">
        <f ca="1">IF(OR(P166&gt;1,Q166&gt;1),"Horizon shading ","")</f>
        <v/>
      </c>
      <c r="S166" s="29"/>
      <c r="T166" s="28"/>
      <c r="U166" s="39">
        <f>IF(AND(ISNUMBER(S166),ISNUMBER(T166)),1-0.5*(1-BT166),1)</f>
        <v>1</v>
      </c>
      <c r="V166" s="38">
        <f>IF(AND(ISNUMBER(S166),ISNUMBER(T166)),1-0.5*(1-DC166),1)</f>
        <v>1</v>
      </c>
      <c r="W166" s="215" t="str">
        <f>IF(OR(U166&gt;1,V166&gt;1),"Reveal shading ","")</f>
        <v/>
      </c>
      <c r="X166" s="23"/>
      <c r="Y166" s="23"/>
      <c r="Z166" s="19"/>
      <c r="AA166" s="19"/>
      <c r="AB166" s="25">
        <f ca="1">IF(AND(ISNUMBER(X166),ISNUMBER(Y166),ISNUMBER(Z166),ISNUMBER(INDIRECT("Shading!"&amp;$DZ$35&amp;$EA$35+ROW(N166)-23))),INDIRECT("Shading!"&amp;$DZ$35&amp;$EA$35+ROW(N166)-23),1)</f>
        <v>1</v>
      </c>
      <c r="AC166" s="25">
        <f ca="1">IF(AND(ISNUMBER(X166),ISNUMBER(Y166),ISNUMBER(AA166),ISNUMBER(INDIRECT("Shading!"&amp;$DZ$36&amp;$EA$36+ROW(N166)-23))),INDIRECT("Shading!"&amp;$DZ$36&amp;$EA$36+ROW(O166)-23),1)</f>
        <v>1</v>
      </c>
      <c r="AD166" s="18">
        <f ca="1">IF(AND(ISNUMBER(X166),ISNUMBER(Y166),ISNUMBER(Z166),ISNUMBER(AB166)),1-(AB166-CD166)/AB166*(1-Z166),1)</f>
        <v>1</v>
      </c>
      <c r="AE166" s="17">
        <f ca="1">IF(AND(ISNUMBER(X166),ISNUMBER(Y166),ISNUMBER(AA166),ISNUMBER(AC166)),1-(AC166-DM166)/AC166*(1-AA166),1)</f>
        <v>1</v>
      </c>
      <c r="AF166" s="215" t="str">
        <f ca="1">IF(OR(AD166&gt;1,AE166&gt;1),"Overhang shading ","")</f>
        <v/>
      </c>
      <c r="AG166" s="24"/>
      <c r="AH166" s="24"/>
      <c r="AI166" s="23"/>
      <c r="AJ166" s="37">
        <f>IF(AND(ISNUMBER($AI$19),ISNUMBER(AG166)),$F166*$AI$19/1000*$AG166,0)</f>
        <v>0</v>
      </c>
      <c r="AK166" s="36">
        <f>IF(AND(ISNUMBER($AI$19),ISNUMBER(AH166)),IF(ISNUMBER($AI166),$AI166,$G166)*$AI$19/1000*$AH166,0)</f>
        <v>0</v>
      </c>
      <c r="AL166" s="35">
        <f>IF(OR(AJ166&gt;0,AK166&gt;0),1-(AJ166+AK166)/H166*$AI$18,1)</f>
        <v>1</v>
      </c>
      <c r="AM166" s="215" t="str">
        <f>IF(AL166&gt;1,"Glazing bars/juliet balcony shading ","")</f>
        <v/>
      </c>
      <c r="AN166" s="19"/>
      <c r="AO166" s="19"/>
      <c r="AP166" s="18" t="str">
        <f ca="1">IF(OR(P166*U166*AD166*AL166*IF(ISNUMBER(AN166),AN166,1)&gt;=1,P166*U166*AD166*AL166*IF(ISNUMBER(AN166),AN166,1)=0),"",P166*U166*AD166*AL166*IF(ISNUMBER(AN166),AN166,1))</f>
        <v/>
      </c>
      <c r="AQ166" s="17" t="str">
        <f ca="1">IF(OR(Q166*V166*AE166*AL166*IF(ISNUMBER(AO166),AO166,1)&gt;=1,Q166*V166*AE166*AL166*IF(ISNUMBER(AO166),AO166,1)=0),"",Q166*V166*AE166*AL166*IF(ISNUMBER(AO166),AO166,1))</f>
        <v/>
      </c>
      <c r="AR166" s="16" t="str">
        <f ca="1">'Additional Shading 424'!$AP166</f>
        <v/>
      </c>
      <c r="AS166" s="16" t="str">
        <f ca="1">'Additional Shading 424'!$AQ166</f>
        <v/>
      </c>
      <c r="AZ166" s="15" t="e">
        <f ca="1">D166</f>
        <v>#REF!</v>
      </c>
      <c r="BA166" s="15" t="e">
        <f ca="1">C166</f>
        <v>#REF!</v>
      </c>
      <c r="BB166" s="14">
        <f>IF(AND(I166=0,J166=0),1,I166/J166)</f>
        <v>1</v>
      </c>
      <c r="BC166" s="14" t="e">
        <f ca="1">INT(MOD(BA166,360)/90)*90</f>
        <v>#REF!</v>
      </c>
      <c r="BD166" s="14" t="e">
        <f ca="1">IF(BC166=0,$BC$13+(1-$BC$13)/(1+$BB166^2)^$BD$13,IF(BC166=180,$BC$11+(1-$BC$11)/(1+$BB166^2)^$BD$11,$BC$12+(1-$BC$12)/(1+$BB166^2)^$BD$12))</f>
        <v>#REF!</v>
      </c>
      <c r="BE166" s="14" t="e">
        <f ca="1">IF(BC166=270,$BC$13+(1-$BC$13)/(1+$BB166^2)^$BD$13,IF(BC166=90,$BC$11+(1-$BC$11)/(1+$BB166^2)^$BD$11,$BC$12+(1-$BC$12)/(1+$BB166^2)^$BD$12))</f>
        <v>#REF!</v>
      </c>
      <c r="BF166" s="14" t="e">
        <f ca="1">BD166+1/2*(BE166-BD166)*(1-COS(2*($BA166-$BC166)*$BD$8))</f>
        <v>#REF!</v>
      </c>
      <c r="BG166" s="14" t="e">
        <f ca="1">IF(BC166=0,$BC$19*EXP($BD$19*$BB166)+1-$BC$19,IF(BC166=180,$BC$17+(1-$BC$17)/(1+$BB166^2)^$BD$17,$BC$18*EXP($BD$18*$BB166)+1-$BC$18))</f>
        <v>#REF!</v>
      </c>
      <c r="BH166" s="14" t="e">
        <f ca="1">IF(BC166=270,$BC$19*EXP($BD$19*$BB166)+1-$BC$19,IF(BC166=90,$BC$17+(1-$BC$17)/(1+$BB166^2)^$BD$17,$BC$18*EXP($BD$18*$BB166)+1-$BC$18))</f>
        <v>#REF!</v>
      </c>
      <c r="BI166" s="14" t="e">
        <f ca="1">BG166+1/2*(BH166-BG166)*(1-COS(2*($BA166-$BC166)*$BD$8))</f>
        <v>#REF!</v>
      </c>
      <c r="BJ166" s="14" t="e">
        <f ca="1">IF(OR(ISNUMBER(I166),ISNUMBER(J166)),MAX(BF166+1/2*(BI166-BF166)*(1-COS(2*$AZ166*$BD$8)),IF(SIN(RADIANS(D166))&lt;&gt;0,1-$I166/$G166/ABS(SIN(RADIANS(D166))),0)),IF(ISNUMBER(A166),1,#N/A))</f>
        <v>#N/A</v>
      </c>
      <c r="BK166" s="14"/>
      <c r="BL166" s="14" t="e">
        <f ca="1">S166/(0.5*F166+T166)</f>
        <v>#REF!</v>
      </c>
      <c r="BM166" s="14" t="e">
        <f ca="1">INT(MOD(BA166,360)/90)*90</f>
        <v>#REF!</v>
      </c>
      <c r="BN166" s="14" t="e">
        <f ca="1">IF(BM166=0,$BM$13*EXP($BN$13*$BL166)+1-$BM$13,IF(BM166=180,$BM$11*EXP($BN$11*$BL166)+1-$BM$11,$BM$12*EXP($BN$12*$BL166)+1-$BM$12))</f>
        <v>#REF!</v>
      </c>
      <c r="BO166" s="14" t="e">
        <f ca="1">IF(BM166=270,$BM$13*EXP($BN$13*$BL166)+1-$BM$13,IF(BM166=90,$BM$11*EXP($BN$11*$BL166)+1-$BM$11,$BM$12*EXP($BN$12*$BL166)+1-$BM$12))</f>
        <v>#REF!</v>
      </c>
      <c r="BP166" s="14" t="e">
        <f ca="1">BN166+1/2*(BO166-BN166)*(1-COS(2*($C166-$BM166)*$BN$8))</f>
        <v>#REF!</v>
      </c>
      <c r="BQ166" s="14" t="e">
        <f ca="1">IF(BM166=0,$BM$19*EXP($BN$19*$BL166)+1-$BM$19,IF(BM166=180,$BM$17*EXP($BN$17*$BL166)+1-$BM$17,$BM$18*EXP($BN$18*$BL166)+1-$BM$18))</f>
        <v>#REF!</v>
      </c>
      <c r="BR166" s="14" t="e">
        <f ca="1">IF(BM166=270,$BM$19*EXP($BN$19*$BL166)+1-$BM$19,IF(BM166=90,$BM$17*EXP($BN$17*$BL166)+1-$BM$17,$BM$18*EXP($BN$18*$BL166)+1-$BM$18))</f>
        <v>#REF!</v>
      </c>
      <c r="BS166" s="14" t="e">
        <f ca="1">BQ166+1/2*(BR166-BQ166)*(1-COS(2*($C166-$BM166)*$BN$8))</f>
        <v>#REF!</v>
      </c>
      <c r="BT166" s="14" t="e">
        <f ca="1">BP166+1/2*(BS166-BP166)*(1-COS(2*$AZ166*$BN$8))</f>
        <v>#REF!</v>
      </c>
      <c r="BU166" s="14"/>
      <c r="BV166" s="14" t="e">
        <f ca="1">X166/(0.5*G166+Y166)</f>
        <v>#REF!</v>
      </c>
      <c r="BW166" s="14" t="e">
        <f ca="1">INT(MOD(BA166,360)/90)*90</f>
        <v>#REF!</v>
      </c>
      <c r="BX166" s="14" t="e">
        <f ca="1">IF(BW166=0,$BW$13*EXP($BX$13*$BV166)+1-$BW$13,IF(BW166=180,$BW$11*EXP($BX$11*$BV166)+1-$BW$11,$BW$12*EXP($BX$12*$BV166)+1-$BW$12))</f>
        <v>#REF!</v>
      </c>
      <c r="BY166" s="14" t="e">
        <f ca="1">IF(BW166=270,$BW$13*EXP($BX$13*$BV166)+1-$BW$13,IF(BW166=90,$BW$11*EXP($BX$11*$BV166)+1-$BW$11,$BW$12*EXP($BX$12*$BV166)+1-$BW$12))</f>
        <v>#REF!</v>
      </c>
      <c r="BZ166" s="14" t="e">
        <f ca="1">BX166+1/2*(BY166-BX166)*(1-COS(2*($BA166-$BW166)*$BX$8))</f>
        <v>#REF!</v>
      </c>
      <c r="CA166" s="14" t="e">
        <f ca="1">MIN(1,IF(BW166=0,$BW$19*EXP($BX$19*$BV166)+1-$BW$19,IF(BW166=180,$BW$17*EXP($BX$17*$BV166)+1-$BW$17,$BW$18*EXP($BX$18*$BV166)+1-$BW$18)))</f>
        <v>#REF!</v>
      </c>
      <c r="CB166" s="14" t="e">
        <f ca="1">IF(BW166=270,$BW$19*EXP($BX$19*$BV166)+1-$BW$19,IF(BW166=90,$BW$17*EXP($BX$17*$BV166)+1-$BW$17,$BW$18*EXP($BX$18*$BV166)+1-$BW$18))</f>
        <v>#REF!</v>
      </c>
      <c r="CC166" s="14" t="e">
        <f ca="1">CA166+1/2*(CB166-CA166)*(1-COS(2*($BA166-$BW166)*$BX$8))</f>
        <v>#REF!</v>
      </c>
      <c r="CD166" s="14" t="e">
        <f ca="1">BZ166+1/2*(CC166-BZ166)*(1-COS(2*$AZ166*$BX$8))</f>
        <v>#REF!</v>
      </c>
      <c r="CI166" s="15" t="e">
        <f ca="1">D166</f>
        <v>#REF!</v>
      </c>
      <c r="CJ166" s="15" t="e">
        <f ca="1">C166</f>
        <v>#REF!</v>
      </c>
      <c r="CK166" s="14">
        <f>IF(AND(I166=0,J166=0),1,I166/J166)</f>
        <v>1</v>
      </c>
      <c r="CL166" s="14" t="e">
        <f ca="1">INT(MOD(CJ166,360)/90)*90</f>
        <v>#REF!</v>
      </c>
      <c r="CM166" s="14" t="e">
        <f ca="1">IF(CL166=0,$CL$13*EXP($CM$13*$CK166)+1-$CL$13,IF(CL166=180,$CL$11*EXP($CM$11*$CK166)+1-$CL$11,$CL$12*EXP($CM$12*$CK166)+1-$CL$12))</f>
        <v>#REF!</v>
      </c>
      <c r="CN166" s="14" t="e">
        <f ca="1">IF(CL166=270,$CL$13*EXP($CM$13*$CK166)+1-$CL$13,IF(CL166=90,$CL$11*EXP($CM$11*$CK166)+1-$CL$11,$CL$12*EXP($CM$12*$CK166)+1-$CL$12))</f>
        <v>#REF!</v>
      </c>
      <c r="CO166" s="14" t="e">
        <f ca="1">CM166+1/2*(CN166-CM166)*(1-COS(2*($CJ166-$CL166)*$CM$8))</f>
        <v>#REF!</v>
      </c>
      <c r="CP166" s="14" t="e">
        <f ca="1">IF(CL166=0,$CL$19*EXP($CM$19*$CK166)+1-$CL$19,IF(CL166=180,$CL$17*EXP($CM$17*$CK166)+1-$CL$17,$CL$18*EXP($CM$18*$CK166)+1-$CL$18))</f>
        <v>#REF!</v>
      </c>
      <c r="CQ166" s="14" t="e">
        <f ca="1">IF(CL166=270,$CL$19*EXP($CM$19*$CK166)+1-$CL$19,IF(CL166=90,$CL$17*EXP($CM$17*$CK166)+1-$CL$17,$CL$18*EXP($CM$18*$CK166)+1-$CL$18))</f>
        <v>#REF!</v>
      </c>
      <c r="CR166" s="14" t="e">
        <f ca="1">CP166+1/2*(CQ166-CP166)*(1-COS(2*($CJ166-$CL166)*$CM$8))</f>
        <v>#REF!</v>
      </c>
      <c r="CS166" s="14" t="e">
        <f ca="1">IF(OR(ISNUMBER(I166),ISNUMBER(J166)),MAX(CO166+1/2*(CR166-CO166)*(1-COS(2*$CI166*$CM$8)),IF(SIN(RADIANS(D166))&lt;&gt;0,1-$I166/$G166/ABS(SIN(RADIANS(D166))),0)),IF(ISNUMBER(A166),1,#N/A))</f>
        <v>#N/A</v>
      </c>
      <c r="CT166" s="14"/>
      <c r="CU166" s="14" t="e">
        <f ca="1">S166/(0.5*F166+T166)</f>
        <v>#REF!</v>
      </c>
      <c r="CV166" s="14" t="e">
        <f ca="1">INT(MOD(BA166,360)/90)*90</f>
        <v>#REF!</v>
      </c>
      <c r="CW166" s="14" t="e">
        <f ca="1">IF(CV166=0,$CV$13*EXP($CW$13*$CU166)+1-$CV$13,IF(CV166=180,$CV$11*EXP($CW$11*$CU166)+1-$CV$11,$CV$12*EXP($CW$12*$CU166)+1-$CV$12))</f>
        <v>#REF!</v>
      </c>
      <c r="CX166" s="14" t="e">
        <f ca="1">IF(CV166=270,$CV$13*EXP($CW$13*$CU166)+1-$CV$13,IF(CV166=90,$CV$11*EXP($CW$11*$CU166)+1-$CV$11,$CV$12*EXP($CW$12*$CU166)+1-$CV$12))</f>
        <v>#REF!</v>
      </c>
      <c r="CY166" s="14" t="e">
        <f ca="1">CW166+1/2*(CX166-CW166)*(1-COS(2*($CJ166-$CV166)*$CW$8))</f>
        <v>#REF!</v>
      </c>
      <c r="CZ166" s="14" t="e">
        <f ca="1">IF(CV166=0,$CV$19*EXP($CW$19*$CU166)+1-$CV$19,IF(CV166=180,$CV$17*EXP($CW$17*$CU166)+1-$CV$17,$CV$18*EXP($CW$18*$CU166)+1-$CV$18))</f>
        <v>#REF!</v>
      </c>
      <c r="DA166" s="14" t="e">
        <f ca="1">IF(CV166=270,$CV$19*EXP($CW$19*$CU166)+1-$CV$19,IF(CV166=90,$CV$17*EXP($CW$17*$CU166)+1-$CV$17,$CV$18*EXP($CW$18*$CU166)+1-$CV$18))</f>
        <v>#REF!</v>
      </c>
      <c r="DB166" s="14" t="e">
        <f ca="1">CZ166+1/2*(DA166-CZ166)*(1-COS(2*($CJ166-$CV166)*$CW$8))</f>
        <v>#REF!</v>
      </c>
      <c r="DC166" s="14" t="e">
        <f ca="1">IF(OR(ISNUMBER(S166),ISNUMBER(T166)),CY166+1/2*(DB166-CY166)*(1-COS(2*CI166*$CW$8)),IF(ISNUMBER(A166),1,#N/A))</f>
        <v>#N/A</v>
      </c>
      <c r="DD166" s="14"/>
      <c r="DE166" s="14" t="e">
        <f ca="1">X166/(0.5*G166+Y166)</f>
        <v>#REF!</v>
      </c>
      <c r="DF166" s="14" t="e">
        <f ca="1">INT(MOD(CJ166,360)/90)*90</f>
        <v>#REF!</v>
      </c>
      <c r="DG166" s="14" t="e">
        <f ca="1">IF(DF166=0,$DF$13*EXP($DG$13*$DE166)+1-$DF$13,IF(DF166=180,$DF$11*EXP($DG$11*$DE166)+1-$DF$11,$DF$12*EXP($DG$12*$DE166)+1-$DF$12))</f>
        <v>#REF!</v>
      </c>
      <c r="DH166" s="14" t="e">
        <f ca="1">IF(DF166=270,$DF$13*EXP($DG$13*$DE166)+1-$DF$13,IF(DF166=90,$DF$11*EXP($DG$11*$DE166)+1-$DF$11,$DF$12*EXP($DG$12*$DE166)+1-$DF$12))</f>
        <v>#REF!</v>
      </c>
      <c r="DI166" s="14" t="e">
        <f ca="1">DG166+1/2*(DH166-DG166)*(1-COS(2*($CJ166-$DF166)*$DG$8))</f>
        <v>#REF!</v>
      </c>
      <c r="DJ166" s="14" t="e">
        <f ca="1">MIN(1,IF(DF166=0,$DF$19+(1-$DF$19)/(1+$DE166^2)^$DG$19,IF(DF166=180,$DF$17+(1-$DF$17)/(1+$DE166^2)^$DG$17,$DF$18+(1-$DF$18)/(1+$DE166^2)^$DG$18)))</f>
        <v>#REF!</v>
      </c>
      <c r="DK166" s="14" t="e">
        <f ca="1">IF(DF166=270,$DF$19+(1-$DF$19)/(1+$DE166^2)^$DG$19,IF(DF166=90,$DF$17+(1-$DF$17)/(1+$DE166^2)^$DG$17,$DF$18+(1-$DF$18)/(1+$DE166^2)^$DG$18))</f>
        <v>#REF!</v>
      </c>
      <c r="DL166" s="14" t="e">
        <f ca="1">DJ166+1/2*(DK166-DJ166)*(1-COS(2*($CJ166-$DF166)*$DG$8))</f>
        <v>#REF!</v>
      </c>
      <c r="DM166" s="14" t="e">
        <f ca="1">IF(OR(ISNUMBER(X166),ISNUMBER(Y166)),DI166+1/2*(DL166-DI166)*(1-COS(2*$CI166*$DG$8)),IF(ISNUMBER(A166),1,#N/A))</f>
        <v>#N/A</v>
      </c>
    </row>
    <row r="167" spans="1:117" s="1" customFormat="1">
      <c r="A167" s="33" t="e">
        <f ca="1">INDIRECT("Shading!"&amp;$DZ$24&amp;$EA$24+ROW(A167)-23)</f>
        <v>#REF!</v>
      </c>
      <c r="B167" s="34" t="e">
        <f ca="1">INDIRECT("Shading!"&amp;$DZ$25&amp;$EA$25+ROW(B167)-23)</f>
        <v>#REF!</v>
      </c>
      <c r="C167" s="33" t="e">
        <f ca="1">INDIRECT("Shading!"&amp;$DZ$26&amp;$EA$26+ROW(C167)-23)</f>
        <v>#REF!</v>
      </c>
      <c r="D167" s="33" t="e">
        <f ca="1">INDIRECT("Shading!"&amp;$DZ$27&amp;$EA$27+ROW(D167)-23)</f>
        <v>#REF!</v>
      </c>
      <c r="E167" s="32" t="e">
        <f ca="1">INDIRECT("Shading!"&amp;$DZ$28&amp;$EA$28+ROW(E167)-23)</f>
        <v>#REF!</v>
      </c>
      <c r="F167" s="31" t="e">
        <f ca="1">INDIRECT("Shading!"&amp;$DZ$29&amp;$EA$29+ROW(F167)-23)</f>
        <v>#REF!</v>
      </c>
      <c r="G167" s="31" t="e">
        <f ca="1">INDIRECT("Shading!"&amp;$DZ$30&amp;$EA$30+ROW(G167)-23)</f>
        <v>#REF!</v>
      </c>
      <c r="H167" s="30" t="e">
        <f ca="1">INDIRECT("Shading!"&amp;$DZ$31&amp;$EA$31+ROW(H167)-23)</f>
        <v>#REF!</v>
      </c>
      <c r="I167" s="23"/>
      <c r="J167" s="23"/>
      <c r="K167" s="24"/>
      <c r="L167" s="19"/>
      <c r="M167" s="19"/>
      <c r="N167" s="25">
        <f ca="1">IF(AND(ISNUMBER(I167),ISNUMBER(J167),ISNUMBER(K167),ISNUMBER(L167),ISNUMBER(INDIRECT("Shading!"&amp;$DZ$33&amp;$EA$33+ROW(N167)-23))),INDIRECT("Shading!"&amp;$DZ$33&amp;$EA$33+ROW(N167)-23),1)</f>
        <v>1</v>
      </c>
      <c r="O167" s="25">
        <f ca="1">IF(AND(ISNUMBER(I167),ISNUMBER(J167),ISNUMBER(K167),ISNUMBER(L167),ISNUMBER(INDIRECT("Shading!"&amp;$DZ$34&amp;$EA$34+ROW(N167)-23))),INDIRECT("Shading!"&amp;$DZ$34&amp;$EA$34+ROW(O167)-23),1)</f>
        <v>1</v>
      </c>
      <c r="P167" s="18">
        <f ca="1">IF(AND(ISNUMBER(I167),ISNUMBER(J167),ISNUMBER(K167),ISNUMBER(L167),ISNUMBER(N167)),1-(N167-BJ167)*(K167/IF(OR(E167="East",E167="West"),45,90)*(1-L167)/N167),1)</f>
        <v>1</v>
      </c>
      <c r="Q167" s="17">
        <f ca="1">IF(AND(ISNUMBER(I167),ISNUMBER(J167),ISNUMBER(K167),ISNUMBER(M167),ISNUMBER(O167)),1-(O167-CS167)*(K167/IF(OR(E167="East",E167="West"),45,90)*(1-M167)/O167),1)</f>
        <v>1</v>
      </c>
      <c r="R167" s="32" t="str">
        <f ca="1">IF(OR(P167&gt;1,Q167&gt;1),"Horizon shading ","")</f>
        <v/>
      </c>
      <c r="S167" s="29"/>
      <c r="T167" s="28"/>
      <c r="U167" s="39">
        <f>IF(AND(ISNUMBER(S167),ISNUMBER(T167)),1-0.5*(1-BT167),1)</f>
        <v>1</v>
      </c>
      <c r="V167" s="38">
        <f>IF(AND(ISNUMBER(S167),ISNUMBER(T167)),1-0.5*(1-DC167),1)</f>
        <v>1</v>
      </c>
      <c r="W167" s="215" t="str">
        <f>IF(OR(U167&gt;1,V167&gt;1),"Reveal shading ","")</f>
        <v/>
      </c>
      <c r="X167" s="23"/>
      <c r="Y167" s="23"/>
      <c r="Z167" s="19"/>
      <c r="AA167" s="19"/>
      <c r="AB167" s="25">
        <f ca="1">IF(AND(ISNUMBER(X167),ISNUMBER(Y167),ISNUMBER(Z167),ISNUMBER(INDIRECT("Shading!"&amp;$DZ$35&amp;$EA$35+ROW(N167)-23))),INDIRECT("Shading!"&amp;$DZ$35&amp;$EA$35+ROW(N167)-23),1)</f>
        <v>1</v>
      </c>
      <c r="AC167" s="25">
        <f ca="1">IF(AND(ISNUMBER(X167),ISNUMBER(Y167),ISNUMBER(AA167),ISNUMBER(INDIRECT("Shading!"&amp;$DZ$36&amp;$EA$36+ROW(N167)-23))),INDIRECT("Shading!"&amp;$DZ$36&amp;$EA$36+ROW(O167)-23),1)</f>
        <v>1</v>
      </c>
      <c r="AD167" s="18">
        <f ca="1">IF(AND(ISNUMBER(X167),ISNUMBER(Y167),ISNUMBER(Z167),ISNUMBER(AB167)),1-(AB167-CD167)/AB167*(1-Z167),1)</f>
        <v>1</v>
      </c>
      <c r="AE167" s="17">
        <f ca="1">IF(AND(ISNUMBER(X167),ISNUMBER(Y167),ISNUMBER(AA167),ISNUMBER(AC167)),1-(AC167-DM167)/AC167*(1-AA167),1)</f>
        <v>1</v>
      </c>
      <c r="AF167" s="215" t="str">
        <f ca="1">IF(OR(AD167&gt;1,AE167&gt;1),"Overhang shading ","")</f>
        <v/>
      </c>
      <c r="AG167" s="24"/>
      <c r="AH167" s="24"/>
      <c r="AI167" s="23"/>
      <c r="AJ167" s="37">
        <f>IF(AND(ISNUMBER($AI$19),ISNUMBER(AG167)),$F167*$AI$19/1000*$AG167,0)</f>
        <v>0</v>
      </c>
      <c r="AK167" s="36">
        <f>IF(AND(ISNUMBER($AI$19),ISNUMBER(AH167)),IF(ISNUMBER($AI167),$AI167,$G167)*$AI$19/1000*$AH167,0)</f>
        <v>0</v>
      </c>
      <c r="AL167" s="35">
        <f>IF(OR(AJ167&gt;0,AK167&gt;0),1-(AJ167+AK167)/H167*$AI$18,1)</f>
        <v>1</v>
      </c>
      <c r="AM167" s="215" t="str">
        <f>IF(AL167&gt;1,"Glazing bars/juliet balcony shading ","")</f>
        <v/>
      </c>
      <c r="AN167" s="19"/>
      <c r="AO167" s="19"/>
      <c r="AP167" s="18" t="str">
        <f ca="1">IF(OR(P167*U167*AD167*AL167*IF(ISNUMBER(AN167),AN167,1)&gt;=1,P167*U167*AD167*AL167*IF(ISNUMBER(AN167),AN167,1)=0),"",P167*U167*AD167*AL167*IF(ISNUMBER(AN167),AN167,1))</f>
        <v/>
      </c>
      <c r="AQ167" s="17" t="str">
        <f ca="1">IF(OR(Q167*V167*AE167*AL167*IF(ISNUMBER(AO167),AO167,1)&gt;=1,Q167*V167*AE167*AL167*IF(ISNUMBER(AO167),AO167,1)=0),"",Q167*V167*AE167*AL167*IF(ISNUMBER(AO167),AO167,1))</f>
        <v/>
      </c>
      <c r="AR167" s="16" t="str">
        <f ca="1">'Additional Shading 424'!$AP167</f>
        <v/>
      </c>
      <c r="AS167" s="16" t="str">
        <f ca="1">'Additional Shading 424'!$AQ167</f>
        <v/>
      </c>
      <c r="AZ167" s="15" t="e">
        <f ca="1">D167</f>
        <v>#REF!</v>
      </c>
      <c r="BA167" s="15" t="e">
        <f ca="1">C167</f>
        <v>#REF!</v>
      </c>
      <c r="BB167" s="14">
        <f>IF(AND(I167=0,J167=0),1,I167/J167)</f>
        <v>1</v>
      </c>
      <c r="BC167" s="14" t="e">
        <f ca="1">INT(MOD(BA167,360)/90)*90</f>
        <v>#REF!</v>
      </c>
      <c r="BD167" s="14" t="e">
        <f ca="1">IF(BC167=0,$BC$13+(1-$BC$13)/(1+$BB167^2)^$BD$13,IF(BC167=180,$BC$11+(1-$BC$11)/(1+$BB167^2)^$BD$11,$BC$12+(1-$BC$12)/(1+$BB167^2)^$BD$12))</f>
        <v>#REF!</v>
      </c>
      <c r="BE167" s="14" t="e">
        <f ca="1">IF(BC167=270,$BC$13+(1-$BC$13)/(1+$BB167^2)^$BD$13,IF(BC167=90,$BC$11+(1-$BC$11)/(1+$BB167^2)^$BD$11,$BC$12+(1-$BC$12)/(1+$BB167^2)^$BD$12))</f>
        <v>#REF!</v>
      </c>
      <c r="BF167" s="14" t="e">
        <f ca="1">BD167+1/2*(BE167-BD167)*(1-COS(2*($BA167-$BC167)*$BD$8))</f>
        <v>#REF!</v>
      </c>
      <c r="BG167" s="14" t="e">
        <f ca="1">IF(BC167=0,$BC$19*EXP($BD$19*$BB167)+1-$BC$19,IF(BC167=180,$BC$17+(1-$BC$17)/(1+$BB167^2)^$BD$17,$BC$18*EXP($BD$18*$BB167)+1-$BC$18))</f>
        <v>#REF!</v>
      </c>
      <c r="BH167" s="14" t="e">
        <f ca="1">IF(BC167=270,$BC$19*EXP($BD$19*$BB167)+1-$BC$19,IF(BC167=90,$BC$17+(1-$BC$17)/(1+$BB167^2)^$BD$17,$BC$18*EXP($BD$18*$BB167)+1-$BC$18))</f>
        <v>#REF!</v>
      </c>
      <c r="BI167" s="14" t="e">
        <f ca="1">BG167+1/2*(BH167-BG167)*(1-COS(2*($BA167-$BC167)*$BD$8))</f>
        <v>#REF!</v>
      </c>
      <c r="BJ167" s="14" t="e">
        <f ca="1">IF(OR(ISNUMBER(I167),ISNUMBER(J167)),MAX(BF167+1/2*(BI167-BF167)*(1-COS(2*$AZ167*$BD$8)),IF(SIN(RADIANS(D167))&lt;&gt;0,1-$I167/$G167/ABS(SIN(RADIANS(D167))),0)),IF(ISNUMBER(A167),1,#N/A))</f>
        <v>#N/A</v>
      </c>
      <c r="BK167" s="14"/>
      <c r="BL167" s="14" t="e">
        <f ca="1">S167/(0.5*F167+T167)</f>
        <v>#REF!</v>
      </c>
      <c r="BM167" s="14" t="e">
        <f ca="1">INT(MOD(BA167,360)/90)*90</f>
        <v>#REF!</v>
      </c>
      <c r="BN167" s="14" t="e">
        <f ca="1">IF(BM167=0,$BM$13*EXP($BN$13*$BL167)+1-$BM$13,IF(BM167=180,$BM$11*EXP($BN$11*$BL167)+1-$BM$11,$BM$12*EXP($BN$12*$BL167)+1-$BM$12))</f>
        <v>#REF!</v>
      </c>
      <c r="BO167" s="14" t="e">
        <f ca="1">IF(BM167=270,$BM$13*EXP($BN$13*$BL167)+1-$BM$13,IF(BM167=90,$BM$11*EXP($BN$11*$BL167)+1-$BM$11,$BM$12*EXP($BN$12*$BL167)+1-$BM$12))</f>
        <v>#REF!</v>
      </c>
      <c r="BP167" s="14" t="e">
        <f ca="1">BN167+1/2*(BO167-BN167)*(1-COS(2*($C167-$BM167)*$BN$8))</f>
        <v>#REF!</v>
      </c>
      <c r="BQ167" s="14" t="e">
        <f ca="1">IF(BM167=0,$BM$19*EXP($BN$19*$BL167)+1-$BM$19,IF(BM167=180,$BM$17*EXP($BN$17*$BL167)+1-$BM$17,$BM$18*EXP($BN$18*$BL167)+1-$BM$18))</f>
        <v>#REF!</v>
      </c>
      <c r="BR167" s="14" t="e">
        <f ca="1">IF(BM167=270,$BM$19*EXP($BN$19*$BL167)+1-$BM$19,IF(BM167=90,$BM$17*EXP($BN$17*$BL167)+1-$BM$17,$BM$18*EXP($BN$18*$BL167)+1-$BM$18))</f>
        <v>#REF!</v>
      </c>
      <c r="BS167" s="14" t="e">
        <f ca="1">BQ167+1/2*(BR167-BQ167)*(1-COS(2*($C167-$BM167)*$BN$8))</f>
        <v>#REF!</v>
      </c>
      <c r="BT167" s="14" t="e">
        <f ca="1">BP167+1/2*(BS167-BP167)*(1-COS(2*$AZ167*$BN$8))</f>
        <v>#REF!</v>
      </c>
      <c r="BU167" s="14"/>
      <c r="BV167" s="14" t="e">
        <f ca="1">X167/(0.5*G167+Y167)</f>
        <v>#REF!</v>
      </c>
      <c r="BW167" s="14" t="e">
        <f ca="1">INT(MOD(BA167,360)/90)*90</f>
        <v>#REF!</v>
      </c>
      <c r="BX167" s="14" t="e">
        <f ca="1">IF(BW167=0,$BW$13*EXP($BX$13*$BV167)+1-$BW$13,IF(BW167=180,$BW$11*EXP($BX$11*$BV167)+1-$BW$11,$BW$12*EXP($BX$12*$BV167)+1-$BW$12))</f>
        <v>#REF!</v>
      </c>
      <c r="BY167" s="14" t="e">
        <f ca="1">IF(BW167=270,$BW$13*EXP($BX$13*$BV167)+1-$BW$13,IF(BW167=90,$BW$11*EXP($BX$11*$BV167)+1-$BW$11,$BW$12*EXP($BX$12*$BV167)+1-$BW$12))</f>
        <v>#REF!</v>
      </c>
      <c r="BZ167" s="14" t="e">
        <f ca="1">BX167+1/2*(BY167-BX167)*(1-COS(2*($BA167-$BW167)*$BX$8))</f>
        <v>#REF!</v>
      </c>
      <c r="CA167" s="14" t="e">
        <f ca="1">MIN(1,IF(BW167=0,$BW$19*EXP($BX$19*$BV167)+1-$BW$19,IF(BW167=180,$BW$17*EXP($BX$17*$BV167)+1-$BW$17,$BW$18*EXP($BX$18*$BV167)+1-$BW$18)))</f>
        <v>#REF!</v>
      </c>
      <c r="CB167" s="14" t="e">
        <f ca="1">IF(BW167=270,$BW$19*EXP($BX$19*$BV167)+1-$BW$19,IF(BW167=90,$BW$17*EXP($BX$17*$BV167)+1-$BW$17,$BW$18*EXP($BX$18*$BV167)+1-$BW$18))</f>
        <v>#REF!</v>
      </c>
      <c r="CC167" s="14" t="e">
        <f ca="1">CA167+1/2*(CB167-CA167)*(1-COS(2*($BA167-$BW167)*$BX$8))</f>
        <v>#REF!</v>
      </c>
      <c r="CD167" s="14" t="e">
        <f ca="1">BZ167+1/2*(CC167-BZ167)*(1-COS(2*$AZ167*$BX$8))</f>
        <v>#REF!</v>
      </c>
      <c r="CI167" s="15" t="e">
        <f ca="1">D167</f>
        <v>#REF!</v>
      </c>
      <c r="CJ167" s="15" t="e">
        <f ca="1">C167</f>
        <v>#REF!</v>
      </c>
      <c r="CK167" s="14">
        <f>IF(AND(I167=0,J167=0),1,I167/J167)</f>
        <v>1</v>
      </c>
      <c r="CL167" s="14" t="e">
        <f ca="1">INT(MOD(CJ167,360)/90)*90</f>
        <v>#REF!</v>
      </c>
      <c r="CM167" s="14" t="e">
        <f ca="1">IF(CL167=0,$CL$13*EXP($CM$13*$CK167)+1-$CL$13,IF(CL167=180,$CL$11*EXP($CM$11*$CK167)+1-$CL$11,$CL$12*EXP($CM$12*$CK167)+1-$CL$12))</f>
        <v>#REF!</v>
      </c>
      <c r="CN167" s="14" t="e">
        <f ca="1">IF(CL167=270,$CL$13*EXP($CM$13*$CK167)+1-$CL$13,IF(CL167=90,$CL$11*EXP($CM$11*$CK167)+1-$CL$11,$CL$12*EXP($CM$12*$CK167)+1-$CL$12))</f>
        <v>#REF!</v>
      </c>
      <c r="CO167" s="14" t="e">
        <f ca="1">CM167+1/2*(CN167-CM167)*(1-COS(2*($CJ167-$CL167)*$CM$8))</f>
        <v>#REF!</v>
      </c>
      <c r="CP167" s="14" t="e">
        <f ca="1">IF(CL167=0,$CL$19*EXP($CM$19*$CK167)+1-$CL$19,IF(CL167=180,$CL$17*EXP($CM$17*$CK167)+1-$CL$17,$CL$18*EXP($CM$18*$CK167)+1-$CL$18))</f>
        <v>#REF!</v>
      </c>
      <c r="CQ167" s="14" t="e">
        <f ca="1">IF(CL167=270,$CL$19*EXP($CM$19*$CK167)+1-$CL$19,IF(CL167=90,$CL$17*EXP($CM$17*$CK167)+1-$CL$17,$CL$18*EXP($CM$18*$CK167)+1-$CL$18))</f>
        <v>#REF!</v>
      </c>
      <c r="CR167" s="14" t="e">
        <f ca="1">CP167+1/2*(CQ167-CP167)*(1-COS(2*($CJ167-$CL167)*$CM$8))</f>
        <v>#REF!</v>
      </c>
      <c r="CS167" s="14" t="e">
        <f ca="1">IF(OR(ISNUMBER(I167),ISNUMBER(J167)),MAX(CO167+1/2*(CR167-CO167)*(1-COS(2*$CI167*$CM$8)),IF(SIN(RADIANS(D167))&lt;&gt;0,1-$I167/$G167/ABS(SIN(RADIANS(D167))),0)),IF(ISNUMBER(A167),1,#N/A))</f>
        <v>#N/A</v>
      </c>
      <c r="CT167" s="14"/>
      <c r="CU167" s="14" t="e">
        <f ca="1">S167/(0.5*F167+T167)</f>
        <v>#REF!</v>
      </c>
      <c r="CV167" s="14" t="e">
        <f ca="1">INT(MOD(BA167,360)/90)*90</f>
        <v>#REF!</v>
      </c>
      <c r="CW167" s="14" t="e">
        <f ca="1">IF(CV167=0,$CV$13*EXP($CW$13*$CU167)+1-$CV$13,IF(CV167=180,$CV$11*EXP($CW$11*$CU167)+1-$CV$11,$CV$12*EXP($CW$12*$CU167)+1-$CV$12))</f>
        <v>#REF!</v>
      </c>
      <c r="CX167" s="14" t="e">
        <f ca="1">IF(CV167=270,$CV$13*EXP($CW$13*$CU167)+1-$CV$13,IF(CV167=90,$CV$11*EXP($CW$11*$CU167)+1-$CV$11,$CV$12*EXP($CW$12*$CU167)+1-$CV$12))</f>
        <v>#REF!</v>
      </c>
      <c r="CY167" s="14" t="e">
        <f ca="1">CW167+1/2*(CX167-CW167)*(1-COS(2*($CJ167-$CV167)*$CW$8))</f>
        <v>#REF!</v>
      </c>
      <c r="CZ167" s="14" t="e">
        <f ca="1">IF(CV167=0,$CV$19*EXP($CW$19*$CU167)+1-$CV$19,IF(CV167=180,$CV$17*EXP($CW$17*$CU167)+1-$CV$17,$CV$18*EXP($CW$18*$CU167)+1-$CV$18))</f>
        <v>#REF!</v>
      </c>
      <c r="DA167" s="14" t="e">
        <f ca="1">IF(CV167=270,$CV$19*EXP($CW$19*$CU167)+1-$CV$19,IF(CV167=90,$CV$17*EXP($CW$17*$CU167)+1-$CV$17,$CV$18*EXP($CW$18*$CU167)+1-$CV$18))</f>
        <v>#REF!</v>
      </c>
      <c r="DB167" s="14" t="e">
        <f ca="1">CZ167+1/2*(DA167-CZ167)*(1-COS(2*($CJ167-$CV167)*$CW$8))</f>
        <v>#REF!</v>
      </c>
      <c r="DC167" s="14" t="e">
        <f ca="1">IF(OR(ISNUMBER(S167),ISNUMBER(T167)),CY167+1/2*(DB167-CY167)*(1-COS(2*CI167*$CW$8)),IF(ISNUMBER(A167),1,#N/A))</f>
        <v>#N/A</v>
      </c>
      <c r="DD167" s="14"/>
      <c r="DE167" s="14" t="e">
        <f ca="1">X167/(0.5*G167+Y167)</f>
        <v>#REF!</v>
      </c>
      <c r="DF167" s="14" t="e">
        <f ca="1">INT(MOD(CJ167,360)/90)*90</f>
        <v>#REF!</v>
      </c>
      <c r="DG167" s="14" t="e">
        <f ca="1">IF(DF167=0,$DF$13*EXP($DG$13*$DE167)+1-$DF$13,IF(DF167=180,$DF$11*EXP($DG$11*$DE167)+1-$DF$11,$DF$12*EXP($DG$12*$DE167)+1-$DF$12))</f>
        <v>#REF!</v>
      </c>
      <c r="DH167" s="14" t="e">
        <f ca="1">IF(DF167=270,$DF$13*EXP($DG$13*$DE167)+1-$DF$13,IF(DF167=90,$DF$11*EXP($DG$11*$DE167)+1-$DF$11,$DF$12*EXP($DG$12*$DE167)+1-$DF$12))</f>
        <v>#REF!</v>
      </c>
      <c r="DI167" s="14" t="e">
        <f ca="1">DG167+1/2*(DH167-DG167)*(1-COS(2*($CJ167-$DF167)*$DG$8))</f>
        <v>#REF!</v>
      </c>
      <c r="DJ167" s="14" t="e">
        <f ca="1">MIN(1,IF(DF167=0,$DF$19+(1-$DF$19)/(1+$DE167^2)^$DG$19,IF(DF167=180,$DF$17+(1-$DF$17)/(1+$DE167^2)^$DG$17,$DF$18+(1-$DF$18)/(1+$DE167^2)^$DG$18)))</f>
        <v>#REF!</v>
      </c>
      <c r="DK167" s="14" t="e">
        <f ca="1">IF(DF167=270,$DF$19+(1-$DF$19)/(1+$DE167^2)^$DG$19,IF(DF167=90,$DF$17+(1-$DF$17)/(1+$DE167^2)^$DG$17,$DF$18+(1-$DF$18)/(1+$DE167^2)^$DG$18))</f>
        <v>#REF!</v>
      </c>
      <c r="DL167" s="14" t="e">
        <f ca="1">DJ167+1/2*(DK167-DJ167)*(1-COS(2*($CJ167-$DF167)*$DG$8))</f>
        <v>#REF!</v>
      </c>
      <c r="DM167" s="14" t="e">
        <f ca="1">IF(OR(ISNUMBER(X167),ISNUMBER(Y167)),DI167+1/2*(DL167-DI167)*(1-COS(2*$CI167*$DG$8)),IF(ISNUMBER(A167),1,#N/A))</f>
        <v>#N/A</v>
      </c>
    </row>
    <row r="168" spans="1:117" s="1" customFormat="1">
      <c r="A168" s="33" t="e">
        <f ca="1">INDIRECT("Shading!"&amp;$DZ$24&amp;$EA$24+ROW(A168)-23)</f>
        <v>#REF!</v>
      </c>
      <c r="B168" s="34" t="e">
        <f ca="1">INDIRECT("Shading!"&amp;$DZ$25&amp;$EA$25+ROW(B168)-23)</f>
        <v>#REF!</v>
      </c>
      <c r="C168" s="33" t="e">
        <f ca="1">INDIRECT("Shading!"&amp;$DZ$26&amp;$EA$26+ROW(C168)-23)</f>
        <v>#REF!</v>
      </c>
      <c r="D168" s="33" t="e">
        <f ca="1">INDIRECT("Shading!"&amp;$DZ$27&amp;$EA$27+ROW(D168)-23)</f>
        <v>#REF!</v>
      </c>
      <c r="E168" s="32" t="e">
        <f ca="1">INDIRECT("Shading!"&amp;$DZ$28&amp;$EA$28+ROW(E168)-23)</f>
        <v>#REF!</v>
      </c>
      <c r="F168" s="31" t="e">
        <f ca="1">INDIRECT("Shading!"&amp;$DZ$29&amp;$EA$29+ROW(F168)-23)</f>
        <v>#REF!</v>
      </c>
      <c r="G168" s="31" t="e">
        <f ca="1">INDIRECT("Shading!"&amp;$DZ$30&amp;$EA$30+ROW(G168)-23)</f>
        <v>#REF!</v>
      </c>
      <c r="H168" s="30" t="e">
        <f ca="1">INDIRECT("Shading!"&amp;$DZ$31&amp;$EA$31+ROW(H168)-23)</f>
        <v>#REF!</v>
      </c>
      <c r="I168" s="23"/>
      <c r="J168" s="23"/>
      <c r="K168" s="24"/>
      <c r="L168" s="19"/>
      <c r="M168" s="19"/>
      <c r="N168" s="25">
        <f ca="1">IF(AND(ISNUMBER(I168),ISNUMBER(J168),ISNUMBER(K168),ISNUMBER(L168),ISNUMBER(INDIRECT("Shading!"&amp;$DZ$33&amp;$EA$33+ROW(N168)-23))),INDIRECT("Shading!"&amp;$DZ$33&amp;$EA$33+ROW(N168)-23),1)</f>
        <v>1</v>
      </c>
      <c r="O168" s="25">
        <f ca="1">IF(AND(ISNUMBER(I168),ISNUMBER(J168),ISNUMBER(K168),ISNUMBER(L168),ISNUMBER(INDIRECT("Shading!"&amp;$DZ$34&amp;$EA$34+ROW(N168)-23))),INDIRECT("Shading!"&amp;$DZ$34&amp;$EA$34+ROW(O168)-23),1)</f>
        <v>1</v>
      </c>
      <c r="P168" s="18">
        <f ca="1">IF(AND(ISNUMBER(I168),ISNUMBER(J168),ISNUMBER(K168),ISNUMBER(L168),ISNUMBER(N168)),1-(N168-BJ168)*(K168/IF(OR(E168="East",E168="West"),45,90)*(1-L168)/N168),1)</f>
        <v>1</v>
      </c>
      <c r="Q168" s="17">
        <f ca="1">IF(AND(ISNUMBER(I168),ISNUMBER(J168),ISNUMBER(K168),ISNUMBER(M168),ISNUMBER(O168)),1-(O168-CS168)*(K168/IF(OR(E168="East",E168="West"),45,90)*(1-M168)/O168),1)</f>
        <v>1</v>
      </c>
      <c r="R168" s="32" t="str">
        <f ca="1">IF(OR(P168&gt;1,Q168&gt;1),"Horizon shading ","")</f>
        <v/>
      </c>
      <c r="S168" s="29"/>
      <c r="T168" s="28"/>
      <c r="U168" s="39">
        <f>IF(AND(ISNUMBER(S168),ISNUMBER(T168)),1-0.5*(1-BT168),1)</f>
        <v>1</v>
      </c>
      <c r="V168" s="38">
        <f>IF(AND(ISNUMBER(S168),ISNUMBER(T168)),1-0.5*(1-DC168),1)</f>
        <v>1</v>
      </c>
      <c r="W168" s="215" t="str">
        <f>IF(OR(U168&gt;1,V168&gt;1),"Reveal shading ","")</f>
        <v/>
      </c>
      <c r="X168" s="23"/>
      <c r="Y168" s="23"/>
      <c r="Z168" s="19"/>
      <c r="AA168" s="19"/>
      <c r="AB168" s="25">
        <f ca="1">IF(AND(ISNUMBER(X168),ISNUMBER(Y168),ISNUMBER(Z168),ISNUMBER(INDIRECT("Shading!"&amp;$DZ$35&amp;$EA$35+ROW(N168)-23))),INDIRECT("Shading!"&amp;$DZ$35&amp;$EA$35+ROW(N168)-23),1)</f>
        <v>1</v>
      </c>
      <c r="AC168" s="25">
        <f ca="1">IF(AND(ISNUMBER(X168),ISNUMBER(Y168),ISNUMBER(AA168),ISNUMBER(INDIRECT("Shading!"&amp;$DZ$36&amp;$EA$36+ROW(N168)-23))),INDIRECT("Shading!"&amp;$DZ$36&amp;$EA$36+ROW(O168)-23),1)</f>
        <v>1</v>
      </c>
      <c r="AD168" s="18">
        <f ca="1">IF(AND(ISNUMBER(X168),ISNUMBER(Y168),ISNUMBER(Z168),ISNUMBER(AB168)),1-(AB168-CD168)/AB168*(1-Z168),1)</f>
        <v>1</v>
      </c>
      <c r="AE168" s="17">
        <f ca="1">IF(AND(ISNUMBER(X168),ISNUMBER(Y168),ISNUMBER(AA168),ISNUMBER(AC168)),1-(AC168-DM168)/AC168*(1-AA168),1)</f>
        <v>1</v>
      </c>
      <c r="AF168" s="215" t="str">
        <f ca="1">IF(OR(AD168&gt;1,AE168&gt;1),"Overhang shading ","")</f>
        <v/>
      </c>
      <c r="AG168" s="24"/>
      <c r="AH168" s="24"/>
      <c r="AI168" s="23"/>
      <c r="AJ168" s="37">
        <f>IF(AND(ISNUMBER($AI$19),ISNUMBER(AG168)),$F168*$AI$19/1000*$AG168,0)</f>
        <v>0</v>
      </c>
      <c r="AK168" s="36">
        <f>IF(AND(ISNUMBER($AI$19),ISNUMBER(AH168)),IF(ISNUMBER($AI168),$AI168,$G168)*$AI$19/1000*$AH168,0)</f>
        <v>0</v>
      </c>
      <c r="AL168" s="35">
        <f>IF(OR(AJ168&gt;0,AK168&gt;0),1-(AJ168+AK168)/H168*$AI$18,1)</f>
        <v>1</v>
      </c>
      <c r="AM168" s="215" t="str">
        <f>IF(AL168&gt;1,"Glazing bars/juliet balcony shading ","")</f>
        <v/>
      </c>
      <c r="AN168" s="19"/>
      <c r="AO168" s="19"/>
      <c r="AP168" s="18" t="str">
        <f ca="1">IF(OR(P168*U168*AD168*AL168*IF(ISNUMBER(AN168),AN168,1)&gt;=1,P168*U168*AD168*AL168*IF(ISNUMBER(AN168),AN168,1)=0),"",P168*U168*AD168*AL168*IF(ISNUMBER(AN168),AN168,1))</f>
        <v/>
      </c>
      <c r="AQ168" s="17" t="str">
        <f ca="1">IF(OR(Q168*V168*AE168*AL168*IF(ISNUMBER(AO168),AO168,1)&gt;=1,Q168*V168*AE168*AL168*IF(ISNUMBER(AO168),AO168,1)=0),"",Q168*V168*AE168*AL168*IF(ISNUMBER(AO168),AO168,1))</f>
        <v/>
      </c>
      <c r="AR168" s="16" t="str">
        <f ca="1">'Additional Shading 424'!$AP168</f>
        <v/>
      </c>
      <c r="AS168" s="16" t="str">
        <f ca="1">'Additional Shading 424'!$AQ168</f>
        <v/>
      </c>
      <c r="AZ168" s="15" t="e">
        <f ca="1">D168</f>
        <v>#REF!</v>
      </c>
      <c r="BA168" s="15" t="e">
        <f ca="1">C168</f>
        <v>#REF!</v>
      </c>
      <c r="BB168" s="14">
        <f>IF(AND(I168=0,J168=0),1,I168/J168)</f>
        <v>1</v>
      </c>
      <c r="BC168" s="14" t="e">
        <f ca="1">INT(MOD(BA168,360)/90)*90</f>
        <v>#REF!</v>
      </c>
      <c r="BD168" s="14" t="e">
        <f ca="1">IF(BC168=0,$BC$13+(1-$BC$13)/(1+$BB168^2)^$BD$13,IF(BC168=180,$BC$11+(1-$BC$11)/(1+$BB168^2)^$BD$11,$BC$12+(1-$BC$12)/(1+$BB168^2)^$BD$12))</f>
        <v>#REF!</v>
      </c>
      <c r="BE168" s="14" t="e">
        <f ca="1">IF(BC168=270,$BC$13+(1-$BC$13)/(1+$BB168^2)^$BD$13,IF(BC168=90,$BC$11+(1-$BC$11)/(1+$BB168^2)^$BD$11,$BC$12+(1-$BC$12)/(1+$BB168^2)^$BD$12))</f>
        <v>#REF!</v>
      </c>
      <c r="BF168" s="14" t="e">
        <f ca="1">BD168+1/2*(BE168-BD168)*(1-COS(2*($BA168-$BC168)*$BD$8))</f>
        <v>#REF!</v>
      </c>
      <c r="BG168" s="14" t="e">
        <f ca="1">IF(BC168=0,$BC$19*EXP($BD$19*$BB168)+1-$BC$19,IF(BC168=180,$BC$17+(1-$BC$17)/(1+$BB168^2)^$BD$17,$BC$18*EXP($BD$18*$BB168)+1-$BC$18))</f>
        <v>#REF!</v>
      </c>
      <c r="BH168" s="14" t="e">
        <f ca="1">IF(BC168=270,$BC$19*EXP($BD$19*$BB168)+1-$BC$19,IF(BC168=90,$BC$17+(1-$BC$17)/(1+$BB168^2)^$BD$17,$BC$18*EXP($BD$18*$BB168)+1-$BC$18))</f>
        <v>#REF!</v>
      </c>
      <c r="BI168" s="14" t="e">
        <f ca="1">BG168+1/2*(BH168-BG168)*(1-COS(2*($BA168-$BC168)*$BD$8))</f>
        <v>#REF!</v>
      </c>
      <c r="BJ168" s="14" t="e">
        <f ca="1">IF(OR(ISNUMBER(I168),ISNUMBER(J168)),MAX(BF168+1/2*(BI168-BF168)*(1-COS(2*$AZ168*$BD$8)),IF(SIN(RADIANS(D168))&lt;&gt;0,1-$I168/$G168/ABS(SIN(RADIANS(D168))),0)),IF(ISNUMBER(A168),1,#N/A))</f>
        <v>#N/A</v>
      </c>
      <c r="BK168" s="14"/>
      <c r="BL168" s="14" t="e">
        <f ca="1">S168/(0.5*F168+T168)</f>
        <v>#REF!</v>
      </c>
      <c r="BM168" s="14" t="e">
        <f ca="1">INT(MOD(BA168,360)/90)*90</f>
        <v>#REF!</v>
      </c>
      <c r="BN168" s="14" t="e">
        <f ca="1">IF(BM168=0,$BM$13*EXP($BN$13*$BL168)+1-$BM$13,IF(BM168=180,$BM$11*EXP($BN$11*$BL168)+1-$BM$11,$BM$12*EXP($BN$12*$BL168)+1-$BM$12))</f>
        <v>#REF!</v>
      </c>
      <c r="BO168" s="14" t="e">
        <f ca="1">IF(BM168=270,$BM$13*EXP($BN$13*$BL168)+1-$BM$13,IF(BM168=90,$BM$11*EXP($BN$11*$BL168)+1-$BM$11,$BM$12*EXP($BN$12*$BL168)+1-$BM$12))</f>
        <v>#REF!</v>
      </c>
      <c r="BP168" s="14" t="e">
        <f ca="1">BN168+1/2*(BO168-BN168)*(1-COS(2*($C168-$BM168)*$BN$8))</f>
        <v>#REF!</v>
      </c>
      <c r="BQ168" s="14" t="e">
        <f ca="1">IF(BM168=0,$BM$19*EXP($BN$19*$BL168)+1-$BM$19,IF(BM168=180,$BM$17*EXP($BN$17*$BL168)+1-$BM$17,$BM$18*EXP($BN$18*$BL168)+1-$BM$18))</f>
        <v>#REF!</v>
      </c>
      <c r="BR168" s="14" t="e">
        <f ca="1">IF(BM168=270,$BM$19*EXP($BN$19*$BL168)+1-$BM$19,IF(BM168=90,$BM$17*EXP($BN$17*$BL168)+1-$BM$17,$BM$18*EXP($BN$18*$BL168)+1-$BM$18))</f>
        <v>#REF!</v>
      </c>
      <c r="BS168" s="14" t="e">
        <f ca="1">BQ168+1/2*(BR168-BQ168)*(1-COS(2*($C168-$BM168)*$BN$8))</f>
        <v>#REF!</v>
      </c>
      <c r="BT168" s="14" t="e">
        <f ca="1">BP168+1/2*(BS168-BP168)*(1-COS(2*$AZ168*$BN$8))</f>
        <v>#REF!</v>
      </c>
      <c r="BU168" s="14"/>
      <c r="BV168" s="14" t="e">
        <f ca="1">X168/(0.5*G168+Y168)</f>
        <v>#REF!</v>
      </c>
      <c r="BW168" s="14" t="e">
        <f ca="1">INT(MOD(BA168,360)/90)*90</f>
        <v>#REF!</v>
      </c>
      <c r="BX168" s="14" t="e">
        <f ca="1">IF(BW168=0,$BW$13*EXP($BX$13*$BV168)+1-$BW$13,IF(BW168=180,$BW$11*EXP($BX$11*$BV168)+1-$BW$11,$BW$12*EXP($BX$12*$BV168)+1-$BW$12))</f>
        <v>#REF!</v>
      </c>
      <c r="BY168" s="14" t="e">
        <f ca="1">IF(BW168=270,$BW$13*EXP($BX$13*$BV168)+1-$BW$13,IF(BW168=90,$BW$11*EXP($BX$11*$BV168)+1-$BW$11,$BW$12*EXP($BX$12*$BV168)+1-$BW$12))</f>
        <v>#REF!</v>
      </c>
      <c r="BZ168" s="14" t="e">
        <f ca="1">BX168+1/2*(BY168-BX168)*(1-COS(2*($BA168-$BW168)*$BX$8))</f>
        <v>#REF!</v>
      </c>
      <c r="CA168" s="14" t="e">
        <f ca="1">MIN(1,IF(BW168=0,$BW$19*EXP($BX$19*$BV168)+1-$BW$19,IF(BW168=180,$BW$17*EXP($BX$17*$BV168)+1-$BW$17,$BW$18*EXP($BX$18*$BV168)+1-$BW$18)))</f>
        <v>#REF!</v>
      </c>
      <c r="CB168" s="14" t="e">
        <f ca="1">IF(BW168=270,$BW$19*EXP($BX$19*$BV168)+1-$BW$19,IF(BW168=90,$BW$17*EXP($BX$17*$BV168)+1-$BW$17,$BW$18*EXP($BX$18*$BV168)+1-$BW$18))</f>
        <v>#REF!</v>
      </c>
      <c r="CC168" s="14" t="e">
        <f ca="1">CA168+1/2*(CB168-CA168)*(1-COS(2*($BA168-$BW168)*$BX$8))</f>
        <v>#REF!</v>
      </c>
      <c r="CD168" s="14" t="e">
        <f ca="1">BZ168+1/2*(CC168-BZ168)*(1-COS(2*$AZ168*$BX$8))</f>
        <v>#REF!</v>
      </c>
      <c r="CI168" s="15" t="e">
        <f ca="1">D168</f>
        <v>#REF!</v>
      </c>
      <c r="CJ168" s="15" t="e">
        <f ca="1">C168</f>
        <v>#REF!</v>
      </c>
      <c r="CK168" s="14">
        <f>IF(AND(I168=0,J168=0),1,I168/J168)</f>
        <v>1</v>
      </c>
      <c r="CL168" s="14" t="e">
        <f ca="1">INT(MOD(CJ168,360)/90)*90</f>
        <v>#REF!</v>
      </c>
      <c r="CM168" s="14" t="e">
        <f ca="1">IF(CL168=0,$CL$13*EXP($CM$13*$CK168)+1-$CL$13,IF(CL168=180,$CL$11*EXP($CM$11*$CK168)+1-$CL$11,$CL$12*EXP($CM$12*$CK168)+1-$CL$12))</f>
        <v>#REF!</v>
      </c>
      <c r="CN168" s="14" t="e">
        <f ca="1">IF(CL168=270,$CL$13*EXP($CM$13*$CK168)+1-$CL$13,IF(CL168=90,$CL$11*EXP($CM$11*$CK168)+1-$CL$11,$CL$12*EXP($CM$12*$CK168)+1-$CL$12))</f>
        <v>#REF!</v>
      </c>
      <c r="CO168" s="14" t="e">
        <f ca="1">CM168+1/2*(CN168-CM168)*(1-COS(2*($CJ168-$CL168)*$CM$8))</f>
        <v>#REF!</v>
      </c>
      <c r="CP168" s="14" t="e">
        <f ca="1">IF(CL168=0,$CL$19*EXP($CM$19*$CK168)+1-$CL$19,IF(CL168=180,$CL$17*EXP($CM$17*$CK168)+1-$CL$17,$CL$18*EXP($CM$18*$CK168)+1-$CL$18))</f>
        <v>#REF!</v>
      </c>
      <c r="CQ168" s="14" t="e">
        <f ca="1">IF(CL168=270,$CL$19*EXP($CM$19*$CK168)+1-$CL$19,IF(CL168=90,$CL$17*EXP($CM$17*$CK168)+1-$CL$17,$CL$18*EXP($CM$18*$CK168)+1-$CL$18))</f>
        <v>#REF!</v>
      </c>
      <c r="CR168" s="14" t="e">
        <f ca="1">CP168+1/2*(CQ168-CP168)*(1-COS(2*($CJ168-$CL168)*$CM$8))</f>
        <v>#REF!</v>
      </c>
      <c r="CS168" s="14" t="e">
        <f ca="1">IF(OR(ISNUMBER(I168),ISNUMBER(J168)),MAX(CO168+1/2*(CR168-CO168)*(1-COS(2*$CI168*$CM$8)),IF(SIN(RADIANS(D168))&lt;&gt;0,1-$I168/$G168/ABS(SIN(RADIANS(D168))),0)),IF(ISNUMBER(A168),1,#N/A))</f>
        <v>#N/A</v>
      </c>
      <c r="CT168" s="14"/>
      <c r="CU168" s="14" t="e">
        <f ca="1">S168/(0.5*F168+T168)</f>
        <v>#REF!</v>
      </c>
      <c r="CV168" s="14" t="e">
        <f ca="1">INT(MOD(BA168,360)/90)*90</f>
        <v>#REF!</v>
      </c>
      <c r="CW168" s="14" t="e">
        <f ca="1">IF(CV168=0,$CV$13*EXP($CW$13*$CU168)+1-$CV$13,IF(CV168=180,$CV$11*EXP($CW$11*$CU168)+1-$CV$11,$CV$12*EXP($CW$12*$CU168)+1-$CV$12))</f>
        <v>#REF!</v>
      </c>
      <c r="CX168" s="14" t="e">
        <f ca="1">IF(CV168=270,$CV$13*EXP($CW$13*$CU168)+1-$CV$13,IF(CV168=90,$CV$11*EXP($CW$11*$CU168)+1-$CV$11,$CV$12*EXP($CW$12*$CU168)+1-$CV$12))</f>
        <v>#REF!</v>
      </c>
      <c r="CY168" s="14" t="e">
        <f ca="1">CW168+1/2*(CX168-CW168)*(1-COS(2*($CJ168-$CV168)*$CW$8))</f>
        <v>#REF!</v>
      </c>
      <c r="CZ168" s="14" t="e">
        <f ca="1">IF(CV168=0,$CV$19*EXP($CW$19*$CU168)+1-$CV$19,IF(CV168=180,$CV$17*EXP($CW$17*$CU168)+1-$CV$17,$CV$18*EXP($CW$18*$CU168)+1-$CV$18))</f>
        <v>#REF!</v>
      </c>
      <c r="DA168" s="14" t="e">
        <f ca="1">IF(CV168=270,$CV$19*EXP($CW$19*$CU168)+1-$CV$19,IF(CV168=90,$CV$17*EXP($CW$17*$CU168)+1-$CV$17,$CV$18*EXP($CW$18*$CU168)+1-$CV$18))</f>
        <v>#REF!</v>
      </c>
      <c r="DB168" s="14" t="e">
        <f ca="1">CZ168+1/2*(DA168-CZ168)*(1-COS(2*($CJ168-$CV168)*$CW$8))</f>
        <v>#REF!</v>
      </c>
      <c r="DC168" s="14" t="e">
        <f ca="1">IF(OR(ISNUMBER(S168),ISNUMBER(T168)),CY168+1/2*(DB168-CY168)*(1-COS(2*CI168*$CW$8)),IF(ISNUMBER(A168),1,#N/A))</f>
        <v>#N/A</v>
      </c>
      <c r="DD168" s="14"/>
      <c r="DE168" s="14" t="e">
        <f ca="1">X168/(0.5*G168+Y168)</f>
        <v>#REF!</v>
      </c>
      <c r="DF168" s="14" t="e">
        <f ca="1">INT(MOD(CJ168,360)/90)*90</f>
        <v>#REF!</v>
      </c>
      <c r="DG168" s="14" t="e">
        <f ca="1">IF(DF168=0,$DF$13*EXP($DG$13*$DE168)+1-$DF$13,IF(DF168=180,$DF$11*EXP($DG$11*$DE168)+1-$DF$11,$DF$12*EXP($DG$12*$DE168)+1-$DF$12))</f>
        <v>#REF!</v>
      </c>
      <c r="DH168" s="14" t="e">
        <f ca="1">IF(DF168=270,$DF$13*EXP($DG$13*$DE168)+1-$DF$13,IF(DF168=90,$DF$11*EXP($DG$11*$DE168)+1-$DF$11,$DF$12*EXP($DG$12*$DE168)+1-$DF$12))</f>
        <v>#REF!</v>
      </c>
      <c r="DI168" s="14" t="e">
        <f ca="1">DG168+1/2*(DH168-DG168)*(1-COS(2*($CJ168-$DF168)*$DG$8))</f>
        <v>#REF!</v>
      </c>
      <c r="DJ168" s="14" t="e">
        <f ca="1">MIN(1,IF(DF168=0,$DF$19+(1-$DF$19)/(1+$DE168^2)^$DG$19,IF(DF168=180,$DF$17+(1-$DF$17)/(1+$DE168^2)^$DG$17,$DF$18+(1-$DF$18)/(1+$DE168^2)^$DG$18)))</f>
        <v>#REF!</v>
      </c>
      <c r="DK168" s="14" t="e">
        <f ca="1">IF(DF168=270,$DF$19+(1-$DF$19)/(1+$DE168^2)^$DG$19,IF(DF168=90,$DF$17+(1-$DF$17)/(1+$DE168^2)^$DG$17,$DF$18+(1-$DF$18)/(1+$DE168^2)^$DG$18))</f>
        <v>#REF!</v>
      </c>
      <c r="DL168" s="14" t="e">
        <f ca="1">DJ168+1/2*(DK168-DJ168)*(1-COS(2*($CJ168-$DF168)*$DG$8))</f>
        <v>#REF!</v>
      </c>
      <c r="DM168" s="14" t="e">
        <f ca="1">IF(OR(ISNUMBER(X168),ISNUMBER(Y168)),DI168+1/2*(DL168-DI168)*(1-COS(2*$CI168*$DG$8)),IF(ISNUMBER(A168),1,#N/A))</f>
        <v>#N/A</v>
      </c>
    </row>
    <row r="169" spans="1:117" s="1" customFormat="1">
      <c r="A169" s="33" t="e">
        <f ca="1">INDIRECT("Shading!"&amp;$DZ$24&amp;$EA$24+ROW(A169)-23)</f>
        <v>#REF!</v>
      </c>
      <c r="B169" s="34" t="e">
        <f ca="1">INDIRECT("Shading!"&amp;$DZ$25&amp;$EA$25+ROW(B169)-23)</f>
        <v>#REF!</v>
      </c>
      <c r="C169" s="33" t="e">
        <f ca="1">INDIRECT("Shading!"&amp;$DZ$26&amp;$EA$26+ROW(C169)-23)</f>
        <v>#REF!</v>
      </c>
      <c r="D169" s="33" t="e">
        <f ca="1">INDIRECT("Shading!"&amp;$DZ$27&amp;$EA$27+ROW(D169)-23)</f>
        <v>#REF!</v>
      </c>
      <c r="E169" s="32" t="e">
        <f ca="1">INDIRECT("Shading!"&amp;$DZ$28&amp;$EA$28+ROW(E169)-23)</f>
        <v>#REF!</v>
      </c>
      <c r="F169" s="31" t="e">
        <f ca="1">INDIRECT("Shading!"&amp;$DZ$29&amp;$EA$29+ROW(F169)-23)</f>
        <v>#REF!</v>
      </c>
      <c r="G169" s="31" t="e">
        <f ca="1">INDIRECT("Shading!"&amp;$DZ$30&amp;$EA$30+ROW(G169)-23)</f>
        <v>#REF!</v>
      </c>
      <c r="H169" s="30" t="e">
        <f ca="1">INDIRECT("Shading!"&amp;$DZ$31&amp;$EA$31+ROW(H169)-23)</f>
        <v>#REF!</v>
      </c>
      <c r="I169" s="23"/>
      <c r="J169" s="23"/>
      <c r="K169" s="24"/>
      <c r="L169" s="19"/>
      <c r="M169" s="19"/>
      <c r="N169" s="25">
        <f ca="1">IF(AND(ISNUMBER(I169),ISNUMBER(J169),ISNUMBER(K169),ISNUMBER(L169),ISNUMBER(INDIRECT("Shading!"&amp;$DZ$33&amp;$EA$33+ROW(N169)-23))),INDIRECT("Shading!"&amp;$DZ$33&amp;$EA$33+ROW(N169)-23),1)</f>
        <v>1</v>
      </c>
      <c r="O169" s="25">
        <f ca="1">IF(AND(ISNUMBER(I169),ISNUMBER(J169),ISNUMBER(K169),ISNUMBER(L169),ISNUMBER(INDIRECT("Shading!"&amp;$DZ$34&amp;$EA$34+ROW(N169)-23))),INDIRECT("Shading!"&amp;$DZ$34&amp;$EA$34+ROW(O169)-23),1)</f>
        <v>1</v>
      </c>
      <c r="P169" s="18">
        <f ca="1">IF(AND(ISNUMBER(I169),ISNUMBER(J169),ISNUMBER(K169),ISNUMBER(L169),ISNUMBER(N169)),1-(N169-BJ169)*(K169/IF(OR(E169="East",E169="West"),45,90)*(1-L169)/N169),1)</f>
        <v>1</v>
      </c>
      <c r="Q169" s="17">
        <f ca="1">IF(AND(ISNUMBER(I169),ISNUMBER(J169),ISNUMBER(K169),ISNUMBER(M169),ISNUMBER(O169)),1-(O169-CS169)*(K169/IF(OR(E169="East",E169="West"),45,90)*(1-M169)/O169),1)</f>
        <v>1</v>
      </c>
      <c r="R169" s="32" t="str">
        <f ca="1">IF(OR(P169&gt;1,Q169&gt;1),"Horizon shading ","")</f>
        <v/>
      </c>
      <c r="S169" s="29"/>
      <c r="T169" s="28"/>
      <c r="U169" s="39">
        <f>IF(AND(ISNUMBER(S169),ISNUMBER(T169)),1-0.5*(1-BT169),1)</f>
        <v>1</v>
      </c>
      <c r="V169" s="38">
        <f>IF(AND(ISNUMBER(S169),ISNUMBER(T169)),1-0.5*(1-DC169),1)</f>
        <v>1</v>
      </c>
      <c r="W169" s="215" t="str">
        <f>IF(OR(U169&gt;1,V169&gt;1),"Reveal shading ","")</f>
        <v/>
      </c>
      <c r="X169" s="23"/>
      <c r="Y169" s="23"/>
      <c r="Z169" s="19"/>
      <c r="AA169" s="19"/>
      <c r="AB169" s="25">
        <f ca="1">IF(AND(ISNUMBER(X169),ISNUMBER(Y169),ISNUMBER(Z169),ISNUMBER(INDIRECT("Shading!"&amp;$DZ$35&amp;$EA$35+ROW(N169)-23))),INDIRECT("Shading!"&amp;$DZ$35&amp;$EA$35+ROW(N169)-23),1)</f>
        <v>1</v>
      </c>
      <c r="AC169" s="25">
        <f ca="1">IF(AND(ISNUMBER(X169),ISNUMBER(Y169),ISNUMBER(AA169),ISNUMBER(INDIRECT("Shading!"&amp;$DZ$36&amp;$EA$36+ROW(N169)-23))),INDIRECT("Shading!"&amp;$DZ$36&amp;$EA$36+ROW(O169)-23),1)</f>
        <v>1</v>
      </c>
      <c r="AD169" s="18">
        <f ca="1">IF(AND(ISNUMBER(X169),ISNUMBER(Y169),ISNUMBER(Z169),ISNUMBER(AB169)),1-(AB169-CD169)/AB169*(1-Z169),1)</f>
        <v>1</v>
      </c>
      <c r="AE169" s="17">
        <f ca="1">IF(AND(ISNUMBER(X169),ISNUMBER(Y169),ISNUMBER(AA169),ISNUMBER(AC169)),1-(AC169-DM169)/AC169*(1-AA169),1)</f>
        <v>1</v>
      </c>
      <c r="AF169" s="215" t="str">
        <f ca="1">IF(OR(AD169&gt;1,AE169&gt;1),"Overhang shading ","")</f>
        <v/>
      </c>
      <c r="AG169" s="24"/>
      <c r="AH169" s="24"/>
      <c r="AI169" s="23"/>
      <c r="AJ169" s="37">
        <f>IF(AND(ISNUMBER($AI$19),ISNUMBER(AG169)),$F169*$AI$19/1000*$AG169,0)</f>
        <v>0</v>
      </c>
      <c r="AK169" s="36">
        <f>IF(AND(ISNUMBER($AI$19),ISNUMBER(AH169)),IF(ISNUMBER($AI169),$AI169,$G169)*$AI$19/1000*$AH169,0)</f>
        <v>0</v>
      </c>
      <c r="AL169" s="35">
        <f>IF(OR(AJ169&gt;0,AK169&gt;0),1-(AJ169+AK169)/H169*$AI$18,1)</f>
        <v>1</v>
      </c>
      <c r="AM169" s="215" t="str">
        <f>IF(AL169&gt;1,"Glazing bars/juliet balcony shading ","")</f>
        <v/>
      </c>
      <c r="AN169" s="19"/>
      <c r="AO169" s="19"/>
      <c r="AP169" s="18" t="str">
        <f ca="1">IF(OR(P169*U169*AD169*AL169*IF(ISNUMBER(AN169),AN169,1)&gt;=1,P169*U169*AD169*AL169*IF(ISNUMBER(AN169),AN169,1)=0),"",P169*U169*AD169*AL169*IF(ISNUMBER(AN169),AN169,1))</f>
        <v/>
      </c>
      <c r="AQ169" s="17" t="str">
        <f ca="1">IF(OR(Q169*V169*AE169*AL169*IF(ISNUMBER(AO169),AO169,1)&gt;=1,Q169*V169*AE169*AL169*IF(ISNUMBER(AO169),AO169,1)=0),"",Q169*V169*AE169*AL169*IF(ISNUMBER(AO169),AO169,1))</f>
        <v/>
      </c>
      <c r="AR169" s="16" t="str">
        <f ca="1">'Additional Shading 424'!$AP169</f>
        <v/>
      </c>
      <c r="AS169" s="16" t="str">
        <f ca="1">'Additional Shading 424'!$AQ169</f>
        <v/>
      </c>
      <c r="AZ169" s="15" t="e">
        <f ca="1">D169</f>
        <v>#REF!</v>
      </c>
      <c r="BA169" s="15" t="e">
        <f ca="1">C169</f>
        <v>#REF!</v>
      </c>
      <c r="BB169" s="14">
        <f>IF(AND(I169=0,J169=0),1,I169/J169)</f>
        <v>1</v>
      </c>
      <c r="BC169" s="14" t="e">
        <f ca="1">INT(MOD(BA169,360)/90)*90</f>
        <v>#REF!</v>
      </c>
      <c r="BD169" s="14" t="e">
        <f ca="1">IF(BC169=0,$BC$13+(1-$BC$13)/(1+$BB169^2)^$BD$13,IF(BC169=180,$BC$11+(1-$BC$11)/(1+$BB169^2)^$BD$11,$BC$12+(1-$BC$12)/(1+$BB169^2)^$BD$12))</f>
        <v>#REF!</v>
      </c>
      <c r="BE169" s="14" t="e">
        <f ca="1">IF(BC169=270,$BC$13+(1-$BC$13)/(1+$BB169^2)^$BD$13,IF(BC169=90,$BC$11+(1-$BC$11)/(1+$BB169^2)^$BD$11,$BC$12+(1-$BC$12)/(1+$BB169^2)^$BD$12))</f>
        <v>#REF!</v>
      </c>
      <c r="BF169" s="14" t="e">
        <f ca="1">BD169+1/2*(BE169-BD169)*(1-COS(2*($BA169-$BC169)*$BD$8))</f>
        <v>#REF!</v>
      </c>
      <c r="BG169" s="14" t="e">
        <f ca="1">IF(BC169=0,$BC$19*EXP($BD$19*$BB169)+1-$BC$19,IF(BC169=180,$BC$17+(1-$BC$17)/(1+$BB169^2)^$BD$17,$BC$18*EXP($BD$18*$BB169)+1-$BC$18))</f>
        <v>#REF!</v>
      </c>
      <c r="BH169" s="14" t="e">
        <f ca="1">IF(BC169=270,$BC$19*EXP($BD$19*$BB169)+1-$BC$19,IF(BC169=90,$BC$17+(1-$BC$17)/(1+$BB169^2)^$BD$17,$BC$18*EXP($BD$18*$BB169)+1-$BC$18))</f>
        <v>#REF!</v>
      </c>
      <c r="BI169" s="14" t="e">
        <f ca="1">BG169+1/2*(BH169-BG169)*(1-COS(2*($BA169-$BC169)*$BD$8))</f>
        <v>#REF!</v>
      </c>
      <c r="BJ169" s="14" t="e">
        <f ca="1">IF(OR(ISNUMBER(I169),ISNUMBER(J169)),MAX(BF169+1/2*(BI169-BF169)*(1-COS(2*$AZ169*$BD$8)),IF(SIN(RADIANS(D169))&lt;&gt;0,1-$I169/$G169/ABS(SIN(RADIANS(D169))),0)),IF(ISNUMBER(A169),1,#N/A))</f>
        <v>#N/A</v>
      </c>
      <c r="BK169" s="14"/>
      <c r="BL169" s="14" t="e">
        <f ca="1">S169/(0.5*F169+T169)</f>
        <v>#REF!</v>
      </c>
      <c r="BM169" s="14" t="e">
        <f ca="1">INT(MOD(BA169,360)/90)*90</f>
        <v>#REF!</v>
      </c>
      <c r="BN169" s="14" t="e">
        <f ca="1">IF(BM169=0,$BM$13*EXP($BN$13*$BL169)+1-$BM$13,IF(BM169=180,$BM$11*EXP($BN$11*$BL169)+1-$BM$11,$BM$12*EXP($BN$12*$BL169)+1-$BM$12))</f>
        <v>#REF!</v>
      </c>
      <c r="BO169" s="14" t="e">
        <f ca="1">IF(BM169=270,$BM$13*EXP($BN$13*$BL169)+1-$BM$13,IF(BM169=90,$BM$11*EXP($BN$11*$BL169)+1-$BM$11,$BM$12*EXP($BN$12*$BL169)+1-$BM$12))</f>
        <v>#REF!</v>
      </c>
      <c r="BP169" s="14" t="e">
        <f ca="1">BN169+1/2*(BO169-BN169)*(1-COS(2*($C169-$BM169)*$BN$8))</f>
        <v>#REF!</v>
      </c>
      <c r="BQ169" s="14" t="e">
        <f ca="1">IF(BM169=0,$BM$19*EXP($BN$19*$BL169)+1-$BM$19,IF(BM169=180,$BM$17*EXP($BN$17*$BL169)+1-$BM$17,$BM$18*EXP($BN$18*$BL169)+1-$BM$18))</f>
        <v>#REF!</v>
      </c>
      <c r="BR169" s="14" t="e">
        <f ca="1">IF(BM169=270,$BM$19*EXP($BN$19*$BL169)+1-$BM$19,IF(BM169=90,$BM$17*EXP($BN$17*$BL169)+1-$BM$17,$BM$18*EXP($BN$18*$BL169)+1-$BM$18))</f>
        <v>#REF!</v>
      </c>
      <c r="BS169" s="14" t="e">
        <f ca="1">BQ169+1/2*(BR169-BQ169)*(1-COS(2*($C169-$BM169)*$BN$8))</f>
        <v>#REF!</v>
      </c>
      <c r="BT169" s="14" t="e">
        <f ca="1">BP169+1/2*(BS169-BP169)*(1-COS(2*$AZ169*$BN$8))</f>
        <v>#REF!</v>
      </c>
      <c r="BU169" s="14"/>
      <c r="BV169" s="14" t="e">
        <f ca="1">X169/(0.5*G169+Y169)</f>
        <v>#REF!</v>
      </c>
      <c r="BW169" s="14" t="e">
        <f ca="1">INT(MOD(BA169,360)/90)*90</f>
        <v>#REF!</v>
      </c>
      <c r="BX169" s="14" t="e">
        <f ca="1">IF(BW169=0,$BW$13*EXP($BX$13*$BV169)+1-$BW$13,IF(BW169=180,$BW$11*EXP($BX$11*$BV169)+1-$BW$11,$BW$12*EXP($BX$12*$BV169)+1-$BW$12))</f>
        <v>#REF!</v>
      </c>
      <c r="BY169" s="14" t="e">
        <f ca="1">IF(BW169=270,$BW$13*EXP($BX$13*$BV169)+1-$BW$13,IF(BW169=90,$BW$11*EXP($BX$11*$BV169)+1-$BW$11,$BW$12*EXP($BX$12*$BV169)+1-$BW$12))</f>
        <v>#REF!</v>
      </c>
      <c r="BZ169" s="14" t="e">
        <f ca="1">BX169+1/2*(BY169-BX169)*(1-COS(2*($BA169-$BW169)*$BX$8))</f>
        <v>#REF!</v>
      </c>
      <c r="CA169" s="14" t="e">
        <f ca="1">MIN(1,IF(BW169=0,$BW$19*EXP($BX$19*$BV169)+1-$BW$19,IF(BW169=180,$BW$17*EXP($BX$17*$BV169)+1-$BW$17,$BW$18*EXP($BX$18*$BV169)+1-$BW$18)))</f>
        <v>#REF!</v>
      </c>
      <c r="CB169" s="14" t="e">
        <f ca="1">IF(BW169=270,$BW$19*EXP($BX$19*$BV169)+1-$BW$19,IF(BW169=90,$BW$17*EXP($BX$17*$BV169)+1-$BW$17,$BW$18*EXP($BX$18*$BV169)+1-$BW$18))</f>
        <v>#REF!</v>
      </c>
      <c r="CC169" s="14" t="e">
        <f ca="1">CA169+1/2*(CB169-CA169)*(1-COS(2*($BA169-$BW169)*$BX$8))</f>
        <v>#REF!</v>
      </c>
      <c r="CD169" s="14" t="e">
        <f ca="1">BZ169+1/2*(CC169-BZ169)*(1-COS(2*$AZ169*$BX$8))</f>
        <v>#REF!</v>
      </c>
      <c r="CI169" s="15" t="e">
        <f ca="1">D169</f>
        <v>#REF!</v>
      </c>
      <c r="CJ169" s="15" t="e">
        <f ca="1">C169</f>
        <v>#REF!</v>
      </c>
      <c r="CK169" s="14">
        <f>IF(AND(I169=0,J169=0),1,I169/J169)</f>
        <v>1</v>
      </c>
      <c r="CL169" s="14" t="e">
        <f ca="1">INT(MOD(CJ169,360)/90)*90</f>
        <v>#REF!</v>
      </c>
      <c r="CM169" s="14" t="e">
        <f ca="1">IF(CL169=0,$CL$13*EXP($CM$13*$CK169)+1-$CL$13,IF(CL169=180,$CL$11*EXP($CM$11*$CK169)+1-$CL$11,$CL$12*EXP($CM$12*$CK169)+1-$CL$12))</f>
        <v>#REF!</v>
      </c>
      <c r="CN169" s="14" t="e">
        <f ca="1">IF(CL169=270,$CL$13*EXP($CM$13*$CK169)+1-$CL$13,IF(CL169=90,$CL$11*EXP($CM$11*$CK169)+1-$CL$11,$CL$12*EXP($CM$12*$CK169)+1-$CL$12))</f>
        <v>#REF!</v>
      </c>
      <c r="CO169" s="14" t="e">
        <f ca="1">CM169+1/2*(CN169-CM169)*(1-COS(2*($CJ169-$CL169)*$CM$8))</f>
        <v>#REF!</v>
      </c>
      <c r="CP169" s="14" t="e">
        <f ca="1">IF(CL169=0,$CL$19*EXP($CM$19*$CK169)+1-$CL$19,IF(CL169=180,$CL$17*EXP($CM$17*$CK169)+1-$CL$17,$CL$18*EXP($CM$18*$CK169)+1-$CL$18))</f>
        <v>#REF!</v>
      </c>
      <c r="CQ169" s="14" t="e">
        <f ca="1">IF(CL169=270,$CL$19*EXP($CM$19*$CK169)+1-$CL$19,IF(CL169=90,$CL$17*EXP($CM$17*$CK169)+1-$CL$17,$CL$18*EXP($CM$18*$CK169)+1-$CL$18))</f>
        <v>#REF!</v>
      </c>
      <c r="CR169" s="14" t="e">
        <f ca="1">CP169+1/2*(CQ169-CP169)*(1-COS(2*($CJ169-$CL169)*$CM$8))</f>
        <v>#REF!</v>
      </c>
      <c r="CS169" s="14" t="e">
        <f ca="1">IF(OR(ISNUMBER(I169),ISNUMBER(J169)),MAX(CO169+1/2*(CR169-CO169)*(1-COS(2*$CI169*$CM$8)),IF(SIN(RADIANS(D169))&lt;&gt;0,1-$I169/$G169/ABS(SIN(RADIANS(D169))),0)),IF(ISNUMBER(A169),1,#N/A))</f>
        <v>#N/A</v>
      </c>
      <c r="CT169" s="14"/>
      <c r="CU169" s="14" t="e">
        <f ca="1">S169/(0.5*F169+T169)</f>
        <v>#REF!</v>
      </c>
      <c r="CV169" s="14" t="e">
        <f ca="1">INT(MOD(BA169,360)/90)*90</f>
        <v>#REF!</v>
      </c>
      <c r="CW169" s="14" t="e">
        <f ca="1">IF(CV169=0,$CV$13*EXP($CW$13*$CU169)+1-$CV$13,IF(CV169=180,$CV$11*EXP($CW$11*$CU169)+1-$CV$11,$CV$12*EXP($CW$12*$CU169)+1-$CV$12))</f>
        <v>#REF!</v>
      </c>
      <c r="CX169" s="14" t="e">
        <f ca="1">IF(CV169=270,$CV$13*EXP($CW$13*$CU169)+1-$CV$13,IF(CV169=90,$CV$11*EXP($CW$11*$CU169)+1-$CV$11,$CV$12*EXP($CW$12*$CU169)+1-$CV$12))</f>
        <v>#REF!</v>
      </c>
      <c r="CY169" s="14" t="e">
        <f ca="1">CW169+1/2*(CX169-CW169)*(1-COS(2*($CJ169-$CV169)*$CW$8))</f>
        <v>#REF!</v>
      </c>
      <c r="CZ169" s="14" t="e">
        <f ca="1">IF(CV169=0,$CV$19*EXP($CW$19*$CU169)+1-$CV$19,IF(CV169=180,$CV$17*EXP($CW$17*$CU169)+1-$CV$17,$CV$18*EXP($CW$18*$CU169)+1-$CV$18))</f>
        <v>#REF!</v>
      </c>
      <c r="DA169" s="14" t="e">
        <f ca="1">IF(CV169=270,$CV$19*EXP($CW$19*$CU169)+1-$CV$19,IF(CV169=90,$CV$17*EXP($CW$17*$CU169)+1-$CV$17,$CV$18*EXP($CW$18*$CU169)+1-$CV$18))</f>
        <v>#REF!</v>
      </c>
      <c r="DB169" s="14" t="e">
        <f ca="1">CZ169+1/2*(DA169-CZ169)*(1-COS(2*($CJ169-$CV169)*$CW$8))</f>
        <v>#REF!</v>
      </c>
      <c r="DC169" s="14" t="e">
        <f ca="1">IF(OR(ISNUMBER(S169),ISNUMBER(T169)),CY169+1/2*(DB169-CY169)*(1-COS(2*CI169*$CW$8)),IF(ISNUMBER(A169),1,#N/A))</f>
        <v>#N/A</v>
      </c>
      <c r="DD169" s="14"/>
      <c r="DE169" s="14" t="e">
        <f ca="1">X169/(0.5*G169+Y169)</f>
        <v>#REF!</v>
      </c>
      <c r="DF169" s="14" t="e">
        <f ca="1">INT(MOD(CJ169,360)/90)*90</f>
        <v>#REF!</v>
      </c>
      <c r="DG169" s="14" t="e">
        <f ca="1">IF(DF169=0,$DF$13*EXP($DG$13*$DE169)+1-$DF$13,IF(DF169=180,$DF$11*EXP($DG$11*$DE169)+1-$DF$11,$DF$12*EXP($DG$12*$DE169)+1-$DF$12))</f>
        <v>#REF!</v>
      </c>
      <c r="DH169" s="14" t="e">
        <f ca="1">IF(DF169=270,$DF$13*EXP($DG$13*$DE169)+1-$DF$13,IF(DF169=90,$DF$11*EXP($DG$11*$DE169)+1-$DF$11,$DF$12*EXP($DG$12*$DE169)+1-$DF$12))</f>
        <v>#REF!</v>
      </c>
      <c r="DI169" s="14" t="e">
        <f ca="1">DG169+1/2*(DH169-DG169)*(1-COS(2*($CJ169-$DF169)*$DG$8))</f>
        <v>#REF!</v>
      </c>
      <c r="DJ169" s="14" t="e">
        <f ca="1">MIN(1,IF(DF169=0,$DF$19+(1-$DF$19)/(1+$DE169^2)^$DG$19,IF(DF169=180,$DF$17+(1-$DF$17)/(1+$DE169^2)^$DG$17,$DF$18+(1-$DF$18)/(1+$DE169^2)^$DG$18)))</f>
        <v>#REF!</v>
      </c>
      <c r="DK169" s="14" t="e">
        <f ca="1">IF(DF169=270,$DF$19+(1-$DF$19)/(1+$DE169^2)^$DG$19,IF(DF169=90,$DF$17+(1-$DF$17)/(1+$DE169^2)^$DG$17,$DF$18+(1-$DF$18)/(1+$DE169^2)^$DG$18))</f>
        <v>#REF!</v>
      </c>
      <c r="DL169" s="14" t="e">
        <f ca="1">DJ169+1/2*(DK169-DJ169)*(1-COS(2*($CJ169-$DF169)*$DG$8))</f>
        <v>#REF!</v>
      </c>
      <c r="DM169" s="14" t="e">
        <f ca="1">IF(OR(ISNUMBER(X169),ISNUMBER(Y169)),DI169+1/2*(DL169-DI169)*(1-COS(2*$CI169*$DG$8)),IF(ISNUMBER(A169),1,#N/A))</f>
        <v>#N/A</v>
      </c>
    </row>
    <row r="170" spans="1:117" s="1" customFormat="1">
      <c r="A170" s="33" t="e">
        <f ca="1">INDIRECT("Shading!"&amp;$DZ$24&amp;$EA$24+ROW(A170)-23)</f>
        <v>#REF!</v>
      </c>
      <c r="B170" s="34" t="e">
        <f ca="1">INDIRECT("Shading!"&amp;$DZ$25&amp;$EA$25+ROW(B170)-23)</f>
        <v>#REF!</v>
      </c>
      <c r="C170" s="33" t="e">
        <f ca="1">INDIRECT("Shading!"&amp;$DZ$26&amp;$EA$26+ROW(C170)-23)</f>
        <v>#REF!</v>
      </c>
      <c r="D170" s="33" t="e">
        <f ca="1">INDIRECT("Shading!"&amp;$DZ$27&amp;$EA$27+ROW(D170)-23)</f>
        <v>#REF!</v>
      </c>
      <c r="E170" s="32" t="e">
        <f ca="1">INDIRECT("Shading!"&amp;$DZ$28&amp;$EA$28+ROW(E170)-23)</f>
        <v>#REF!</v>
      </c>
      <c r="F170" s="31" t="e">
        <f ca="1">INDIRECT("Shading!"&amp;$DZ$29&amp;$EA$29+ROW(F170)-23)</f>
        <v>#REF!</v>
      </c>
      <c r="G170" s="31" t="e">
        <f ca="1">INDIRECT("Shading!"&amp;$DZ$30&amp;$EA$30+ROW(G170)-23)</f>
        <v>#REF!</v>
      </c>
      <c r="H170" s="30" t="e">
        <f ca="1">INDIRECT("Shading!"&amp;$DZ$31&amp;$EA$31+ROW(H170)-23)</f>
        <v>#REF!</v>
      </c>
      <c r="I170" s="23"/>
      <c r="J170" s="23"/>
      <c r="K170" s="24"/>
      <c r="L170" s="19"/>
      <c r="M170" s="19"/>
      <c r="N170" s="25">
        <f ca="1">IF(AND(ISNUMBER(I170),ISNUMBER(J170),ISNUMBER(K170),ISNUMBER(L170),ISNUMBER(INDIRECT("Shading!"&amp;$DZ$33&amp;$EA$33+ROW(N170)-23))),INDIRECT("Shading!"&amp;$DZ$33&amp;$EA$33+ROW(N170)-23),1)</f>
        <v>1</v>
      </c>
      <c r="O170" s="25">
        <f ca="1">IF(AND(ISNUMBER(I170),ISNUMBER(J170),ISNUMBER(K170),ISNUMBER(L170),ISNUMBER(INDIRECT("Shading!"&amp;$DZ$34&amp;$EA$34+ROW(N170)-23))),INDIRECT("Shading!"&amp;$DZ$34&amp;$EA$34+ROW(O170)-23),1)</f>
        <v>1</v>
      </c>
      <c r="P170" s="18">
        <f ca="1">IF(AND(ISNUMBER(I170),ISNUMBER(J170),ISNUMBER(K170),ISNUMBER(L170),ISNUMBER(N170)),1-(N170-BJ170)*(K170/IF(OR(E170="East",E170="West"),45,90)*(1-L170)/N170),1)</f>
        <v>1</v>
      </c>
      <c r="Q170" s="17">
        <f ca="1">IF(AND(ISNUMBER(I170),ISNUMBER(J170),ISNUMBER(K170),ISNUMBER(M170),ISNUMBER(O170)),1-(O170-CS170)*(K170/IF(OR(E170="East",E170="West"),45,90)*(1-M170)/O170),1)</f>
        <v>1</v>
      </c>
      <c r="R170" s="32" t="str">
        <f ca="1">IF(OR(P170&gt;1,Q170&gt;1),"Horizon shading ","")</f>
        <v/>
      </c>
      <c r="S170" s="29"/>
      <c r="T170" s="28"/>
      <c r="U170" s="39">
        <f>IF(AND(ISNUMBER(S170),ISNUMBER(T170)),1-0.5*(1-BT170),1)</f>
        <v>1</v>
      </c>
      <c r="V170" s="38">
        <f>IF(AND(ISNUMBER(S170),ISNUMBER(T170)),1-0.5*(1-DC170),1)</f>
        <v>1</v>
      </c>
      <c r="W170" s="215" t="str">
        <f>IF(OR(U170&gt;1,V170&gt;1),"Reveal shading ","")</f>
        <v/>
      </c>
      <c r="X170" s="23"/>
      <c r="Y170" s="23"/>
      <c r="Z170" s="19"/>
      <c r="AA170" s="19"/>
      <c r="AB170" s="25">
        <f ca="1">IF(AND(ISNUMBER(X170),ISNUMBER(Y170),ISNUMBER(Z170),ISNUMBER(INDIRECT("Shading!"&amp;$DZ$35&amp;$EA$35+ROW(N170)-23))),INDIRECT("Shading!"&amp;$DZ$35&amp;$EA$35+ROW(N170)-23),1)</f>
        <v>1</v>
      </c>
      <c r="AC170" s="25">
        <f ca="1">IF(AND(ISNUMBER(X170),ISNUMBER(Y170),ISNUMBER(AA170),ISNUMBER(INDIRECT("Shading!"&amp;$DZ$36&amp;$EA$36+ROW(N170)-23))),INDIRECT("Shading!"&amp;$DZ$36&amp;$EA$36+ROW(O170)-23),1)</f>
        <v>1</v>
      </c>
      <c r="AD170" s="18">
        <f ca="1">IF(AND(ISNUMBER(X170),ISNUMBER(Y170),ISNUMBER(Z170),ISNUMBER(AB170)),1-(AB170-CD170)/AB170*(1-Z170),1)</f>
        <v>1</v>
      </c>
      <c r="AE170" s="17">
        <f ca="1">IF(AND(ISNUMBER(X170),ISNUMBER(Y170),ISNUMBER(AA170),ISNUMBER(AC170)),1-(AC170-DM170)/AC170*(1-AA170),1)</f>
        <v>1</v>
      </c>
      <c r="AF170" s="215" t="str">
        <f ca="1">IF(OR(AD170&gt;1,AE170&gt;1),"Overhang shading ","")</f>
        <v/>
      </c>
      <c r="AG170" s="24"/>
      <c r="AH170" s="24"/>
      <c r="AI170" s="23"/>
      <c r="AJ170" s="37">
        <f>IF(AND(ISNUMBER($AI$19),ISNUMBER(AG170)),$F170*$AI$19/1000*$AG170,0)</f>
        <v>0</v>
      </c>
      <c r="AK170" s="36">
        <f>IF(AND(ISNUMBER($AI$19),ISNUMBER(AH170)),IF(ISNUMBER($AI170),$AI170,$G170)*$AI$19/1000*$AH170,0)</f>
        <v>0</v>
      </c>
      <c r="AL170" s="35">
        <f>IF(OR(AJ170&gt;0,AK170&gt;0),1-(AJ170+AK170)/H170*$AI$18,1)</f>
        <v>1</v>
      </c>
      <c r="AM170" s="215" t="str">
        <f>IF(AL170&gt;1,"Glazing bars/juliet balcony shading ","")</f>
        <v/>
      </c>
      <c r="AN170" s="19"/>
      <c r="AO170" s="19"/>
      <c r="AP170" s="18" t="str">
        <f ca="1">IF(OR(P170*U170*AD170*AL170*IF(ISNUMBER(AN170),AN170,1)&gt;=1,P170*U170*AD170*AL170*IF(ISNUMBER(AN170),AN170,1)=0),"",P170*U170*AD170*AL170*IF(ISNUMBER(AN170),AN170,1))</f>
        <v/>
      </c>
      <c r="AQ170" s="17" t="str">
        <f ca="1">IF(OR(Q170*V170*AE170*AL170*IF(ISNUMBER(AO170),AO170,1)&gt;=1,Q170*V170*AE170*AL170*IF(ISNUMBER(AO170),AO170,1)=0),"",Q170*V170*AE170*AL170*IF(ISNUMBER(AO170),AO170,1))</f>
        <v/>
      </c>
      <c r="AR170" s="16" t="str">
        <f ca="1">'Additional Shading 424'!$AP170</f>
        <v/>
      </c>
      <c r="AS170" s="16" t="str">
        <f ca="1">'Additional Shading 424'!$AQ170</f>
        <v/>
      </c>
      <c r="AZ170" s="15" t="e">
        <f ca="1">D170</f>
        <v>#REF!</v>
      </c>
      <c r="BA170" s="15" t="e">
        <f ca="1">C170</f>
        <v>#REF!</v>
      </c>
      <c r="BB170" s="14">
        <f>IF(AND(I170=0,J170=0),1,I170/J170)</f>
        <v>1</v>
      </c>
      <c r="BC170" s="14" t="e">
        <f ca="1">INT(MOD(BA170,360)/90)*90</f>
        <v>#REF!</v>
      </c>
      <c r="BD170" s="14" t="e">
        <f ca="1">IF(BC170=0,$BC$13+(1-$BC$13)/(1+$BB170^2)^$BD$13,IF(BC170=180,$BC$11+(1-$BC$11)/(1+$BB170^2)^$BD$11,$BC$12+(1-$BC$12)/(1+$BB170^2)^$BD$12))</f>
        <v>#REF!</v>
      </c>
      <c r="BE170" s="14" t="e">
        <f ca="1">IF(BC170=270,$BC$13+(1-$BC$13)/(1+$BB170^2)^$BD$13,IF(BC170=90,$BC$11+(1-$BC$11)/(1+$BB170^2)^$BD$11,$BC$12+(1-$BC$12)/(1+$BB170^2)^$BD$12))</f>
        <v>#REF!</v>
      </c>
      <c r="BF170" s="14" t="e">
        <f ca="1">BD170+1/2*(BE170-BD170)*(1-COS(2*($BA170-$BC170)*$BD$8))</f>
        <v>#REF!</v>
      </c>
      <c r="BG170" s="14" t="e">
        <f ca="1">IF(BC170=0,$BC$19*EXP($BD$19*$BB170)+1-$BC$19,IF(BC170=180,$BC$17+(1-$BC$17)/(1+$BB170^2)^$BD$17,$BC$18*EXP($BD$18*$BB170)+1-$BC$18))</f>
        <v>#REF!</v>
      </c>
      <c r="BH170" s="14" t="e">
        <f ca="1">IF(BC170=270,$BC$19*EXP($BD$19*$BB170)+1-$BC$19,IF(BC170=90,$BC$17+(1-$BC$17)/(1+$BB170^2)^$BD$17,$BC$18*EXP($BD$18*$BB170)+1-$BC$18))</f>
        <v>#REF!</v>
      </c>
      <c r="BI170" s="14" t="e">
        <f ca="1">BG170+1/2*(BH170-BG170)*(1-COS(2*($BA170-$BC170)*$BD$8))</f>
        <v>#REF!</v>
      </c>
      <c r="BJ170" s="14" t="e">
        <f ca="1">IF(OR(ISNUMBER(I170),ISNUMBER(J170)),MAX(BF170+1/2*(BI170-BF170)*(1-COS(2*$AZ170*$BD$8)),IF(SIN(RADIANS(D170))&lt;&gt;0,1-$I170/$G170/ABS(SIN(RADIANS(D170))),0)),IF(ISNUMBER(A170),1,#N/A))</f>
        <v>#N/A</v>
      </c>
      <c r="BK170" s="14"/>
      <c r="BL170" s="14" t="e">
        <f ca="1">S170/(0.5*F170+T170)</f>
        <v>#REF!</v>
      </c>
      <c r="BM170" s="14" t="e">
        <f ca="1">INT(MOD(BA170,360)/90)*90</f>
        <v>#REF!</v>
      </c>
      <c r="BN170" s="14" t="e">
        <f ca="1">IF(BM170=0,$BM$13*EXP($BN$13*$BL170)+1-$BM$13,IF(BM170=180,$BM$11*EXP($BN$11*$BL170)+1-$BM$11,$BM$12*EXP($BN$12*$BL170)+1-$BM$12))</f>
        <v>#REF!</v>
      </c>
      <c r="BO170" s="14" t="e">
        <f ca="1">IF(BM170=270,$BM$13*EXP($BN$13*$BL170)+1-$BM$13,IF(BM170=90,$BM$11*EXP($BN$11*$BL170)+1-$BM$11,$BM$12*EXP($BN$12*$BL170)+1-$BM$12))</f>
        <v>#REF!</v>
      </c>
      <c r="BP170" s="14" t="e">
        <f ca="1">BN170+1/2*(BO170-BN170)*(1-COS(2*($C170-$BM170)*$BN$8))</f>
        <v>#REF!</v>
      </c>
      <c r="BQ170" s="14" t="e">
        <f ca="1">IF(BM170=0,$BM$19*EXP($BN$19*$BL170)+1-$BM$19,IF(BM170=180,$BM$17*EXP($BN$17*$BL170)+1-$BM$17,$BM$18*EXP($BN$18*$BL170)+1-$BM$18))</f>
        <v>#REF!</v>
      </c>
      <c r="BR170" s="14" t="e">
        <f ca="1">IF(BM170=270,$BM$19*EXP($BN$19*$BL170)+1-$BM$19,IF(BM170=90,$BM$17*EXP($BN$17*$BL170)+1-$BM$17,$BM$18*EXP($BN$18*$BL170)+1-$BM$18))</f>
        <v>#REF!</v>
      </c>
      <c r="BS170" s="14" t="e">
        <f ca="1">BQ170+1/2*(BR170-BQ170)*(1-COS(2*($C170-$BM170)*$BN$8))</f>
        <v>#REF!</v>
      </c>
      <c r="BT170" s="14" t="e">
        <f ca="1">BP170+1/2*(BS170-BP170)*(1-COS(2*$AZ170*$BN$8))</f>
        <v>#REF!</v>
      </c>
      <c r="BU170" s="14"/>
      <c r="BV170" s="14" t="e">
        <f ca="1">X170/(0.5*G170+Y170)</f>
        <v>#REF!</v>
      </c>
      <c r="BW170" s="14" t="e">
        <f ca="1">INT(MOD(BA170,360)/90)*90</f>
        <v>#REF!</v>
      </c>
      <c r="BX170" s="14" t="e">
        <f ca="1">IF(BW170=0,$BW$13*EXP($BX$13*$BV170)+1-$BW$13,IF(BW170=180,$BW$11*EXP($BX$11*$BV170)+1-$BW$11,$BW$12*EXP($BX$12*$BV170)+1-$BW$12))</f>
        <v>#REF!</v>
      </c>
      <c r="BY170" s="14" t="e">
        <f ca="1">IF(BW170=270,$BW$13*EXP($BX$13*$BV170)+1-$BW$13,IF(BW170=90,$BW$11*EXP($BX$11*$BV170)+1-$BW$11,$BW$12*EXP($BX$12*$BV170)+1-$BW$12))</f>
        <v>#REF!</v>
      </c>
      <c r="BZ170" s="14" t="e">
        <f ca="1">BX170+1/2*(BY170-BX170)*(1-COS(2*($BA170-$BW170)*$BX$8))</f>
        <v>#REF!</v>
      </c>
      <c r="CA170" s="14" t="e">
        <f ca="1">MIN(1,IF(BW170=0,$BW$19*EXP($BX$19*$BV170)+1-$BW$19,IF(BW170=180,$BW$17*EXP($BX$17*$BV170)+1-$BW$17,$BW$18*EXP($BX$18*$BV170)+1-$BW$18)))</f>
        <v>#REF!</v>
      </c>
      <c r="CB170" s="14" t="e">
        <f ca="1">IF(BW170=270,$BW$19*EXP($BX$19*$BV170)+1-$BW$19,IF(BW170=90,$BW$17*EXP($BX$17*$BV170)+1-$BW$17,$BW$18*EXP($BX$18*$BV170)+1-$BW$18))</f>
        <v>#REF!</v>
      </c>
      <c r="CC170" s="14" t="e">
        <f ca="1">CA170+1/2*(CB170-CA170)*(1-COS(2*($BA170-$BW170)*$BX$8))</f>
        <v>#REF!</v>
      </c>
      <c r="CD170" s="14" t="e">
        <f ca="1">BZ170+1/2*(CC170-BZ170)*(1-COS(2*$AZ170*$BX$8))</f>
        <v>#REF!</v>
      </c>
      <c r="CI170" s="15" t="e">
        <f ca="1">D170</f>
        <v>#REF!</v>
      </c>
      <c r="CJ170" s="15" t="e">
        <f ca="1">C170</f>
        <v>#REF!</v>
      </c>
      <c r="CK170" s="14">
        <f>IF(AND(I170=0,J170=0),1,I170/J170)</f>
        <v>1</v>
      </c>
      <c r="CL170" s="14" t="e">
        <f ca="1">INT(MOD(CJ170,360)/90)*90</f>
        <v>#REF!</v>
      </c>
      <c r="CM170" s="14" t="e">
        <f ca="1">IF(CL170=0,$CL$13*EXP($CM$13*$CK170)+1-$CL$13,IF(CL170=180,$CL$11*EXP($CM$11*$CK170)+1-$CL$11,$CL$12*EXP($CM$12*$CK170)+1-$CL$12))</f>
        <v>#REF!</v>
      </c>
      <c r="CN170" s="14" t="e">
        <f ca="1">IF(CL170=270,$CL$13*EXP($CM$13*$CK170)+1-$CL$13,IF(CL170=90,$CL$11*EXP($CM$11*$CK170)+1-$CL$11,$CL$12*EXP($CM$12*$CK170)+1-$CL$12))</f>
        <v>#REF!</v>
      </c>
      <c r="CO170" s="14" t="e">
        <f ca="1">CM170+1/2*(CN170-CM170)*(1-COS(2*($CJ170-$CL170)*$CM$8))</f>
        <v>#REF!</v>
      </c>
      <c r="CP170" s="14" t="e">
        <f ca="1">IF(CL170=0,$CL$19*EXP($CM$19*$CK170)+1-$CL$19,IF(CL170=180,$CL$17*EXP($CM$17*$CK170)+1-$CL$17,$CL$18*EXP($CM$18*$CK170)+1-$CL$18))</f>
        <v>#REF!</v>
      </c>
      <c r="CQ170" s="14" t="e">
        <f ca="1">IF(CL170=270,$CL$19*EXP($CM$19*$CK170)+1-$CL$19,IF(CL170=90,$CL$17*EXP($CM$17*$CK170)+1-$CL$17,$CL$18*EXP($CM$18*$CK170)+1-$CL$18))</f>
        <v>#REF!</v>
      </c>
      <c r="CR170" s="14" t="e">
        <f ca="1">CP170+1/2*(CQ170-CP170)*(1-COS(2*($CJ170-$CL170)*$CM$8))</f>
        <v>#REF!</v>
      </c>
      <c r="CS170" s="14" t="e">
        <f ca="1">IF(OR(ISNUMBER(I170),ISNUMBER(J170)),MAX(CO170+1/2*(CR170-CO170)*(1-COS(2*$CI170*$CM$8)),IF(SIN(RADIANS(D170))&lt;&gt;0,1-$I170/$G170/ABS(SIN(RADIANS(D170))),0)),IF(ISNUMBER(A170),1,#N/A))</f>
        <v>#N/A</v>
      </c>
      <c r="CT170" s="14"/>
      <c r="CU170" s="14" t="e">
        <f ca="1">S170/(0.5*F170+T170)</f>
        <v>#REF!</v>
      </c>
      <c r="CV170" s="14" t="e">
        <f ca="1">INT(MOD(BA170,360)/90)*90</f>
        <v>#REF!</v>
      </c>
      <c r="CW170" s="14" t="e">
        <f ca="1">IF(CV170=0,$CV$13*EXP($CW$13*$CU170)+1-$CV$13,IF(CV170=180,$CV$11*EXP($CW$11*$CU170)+1-$CV$11,$CV$12*EXP($CW$12*$CU170)+1-$CV$12))</f>
        <v>#REF!</v>
      </c>
      <c r="CX170" s="14" t="e">
        <f ca="1">IF(CV170=270,$CV$13*EXP($CW$13*$CU170)+1-$CV$13,IF(CV170=90,$CV$11*EXP($CW$11*$CU170)+1-$CV$11,$CV$12*EXP($CW$12*$CU170)+1-$CV$12))</f>
        <v>#REF!</v>
      </c>
      <c r="CY170" s="14" t="e">
        <f ca="1">CW170+1/2*(CX170-CW170)*(1-COS(2*($CJ170-$CV170)*$CW$8))</f>
        <v>#REF!</v>
      </c>
      <c r="CZ170" s="14" t="e">
        <f ca="1">IF(CV170=0,$CV$19*EXP($CW$19*$CU170)+1-$CV$19,IF(CV170=180,$CV$17*EXP($CW$17*$CU170)+1-$CV$17,$CV$18*EXP($CW$18*$CU170)+1-$CV$18))</f>
        <v>#REF!</v>
      </c>
      <c r="DA170" s="14" t="e">
        <f ca="1">IF(CV170=270,$CV$19*EXP($CW$19*$CU170)+1-$CV$19,IF(CV170=90,$CV$17*EXP($CW$17*$CU170)+1-$CV$17,$CV$18*EXP($CW$18*$CU170)+1-$CV$18))</f>
        <v>#REF!</v>
      </c>
      <c r="DB170" s="14" t="e">
        <f ca="1">CZ170+1/2*(DA170-CZ170)*(1-COS(2*($CJ170-$CV170)*$CW$8))</f>
        <v>#REF!</v>
      </c>
      <c r="DC170" s="14" t="e">
        <f ca="1">IF(OR(ISNUMBER(S170),ISNUMBER(T170)),CY170+1/2*(DB170-CY170)*(1-COS(2*CI170*$CW$8)),IF(ISNUMBER(A170),1,#N/A))</f>
        <v>#N/A</v>
      </c>
      <c r="DD170" s="14"/>
      <c r="DE170" s="14" t="e">
        <f ca="1">X170/(0.5*G170+Y170)</f>
        <v>#REF!</v>
      </c>
      <c r="DF170" s="14" t="e">
        <f ca="1">INT(MOD(CJ170,360)/90)*90</f>
        <v>#REF!</v>
      </c>
      <c r="DG170" s="14" t="e">
        <f ca="1">IF(DF170=0,$DF$13*EXP($DG$13*$DE170)+1-$DF$13,IF(DF170=180,$DF$11*EXP($DG$11*$DE170)+1-$DF$11,$DF$12*EXP($DG$12*$DE170)+1-$DF$12))</f>
        <v>#REF!</v>
      </c>
      <c r="DH170" s="14" t="e">
        <f ca="1">IF(DF170=270,$DF$13*EXP($DG$13*$DE170)+1-$DF$13,IF(DF170=90,$DF$11*EXP($DG$11*$DE170)+1-$DF$11,$DF$12*EXP($DG$12*$DE170)+1-$DF$12))</f>
        <v>#REF!</v>
      </c>
      <c r="DI170" s="14" t="e">
        <f ca="1">DG170+1/2*(DH170-DG170)*(1-COS(2*($CJ170-$DF170)*$DG$8))</f>
        <v>#REF!</v>
      </c>
      <c r="DJ170" s="14" t="e">
        <f ca="1">MIN(1,IF(DF170=0,$DF$19+(1-$DF$19)/(1+$DE170^2)^$DG$19,IF(DF170=180,$DF$17+(1-$DF$17)/(1+$DE170^2)^$DG$17,$DF$18+(1-$DF$18)/(1+$DE170^2)^$DG$18)))</f>
        <v>#REF!</v>
      </c>
      <c r="DK170" s="14" t="e">
        <f ca="1">IF(DF170=270,$DF$19+(1-$DF$19)/(1+$DE170^2)^$DG$19,IF(DF170=90,$DF$17+(1-$DF$17)/(1+$DE170^2)^$DG$17,$DF$18+(1-$DF$18)/(1+$DE170^2)^$DG$18))</f>
        <v>#REF!</v>
      </c>
      <c r="DL170" s="14" t="e">
        <f ca="1">DJ170+1/2*(DK170-DJ170)*(1-COS(2*($CJ170-$DF170)*$DG$8))</f>
        <v>#REF!</v>
      </c>
      <c r="DM170" s="14" t="e">
        <f ca="1">IF(OR(ISNUMBER(X170),ISNUMBER(Y170)),DI170+1/2*(DL170-DI170)*(1-COS(2*$CI170*$DG$8)),IF(ISNUMBER(A170),1,#N/A))</f>
        <v>#N/A</v>
      </c>
    </row>
    <row r="171" spans="1:117" s="1" customFormat="1">
      <c r="A171" s="33" t="e">
        <f ca="1">INDIRECT("Shading!"&amp;$DZ$24&amp;$EA$24+ROW(A171)-23)</f>
        <v>#REF!</v>
      </c>
      <c r="B171" s="34" t="e">
        <f ca="1">INDIRECT("Shading!"&amp;$DZ$25&amp;$EA$25+ROW(B171)-23)</f>
        <v>#REF!</v>
      </c>
      <c r="C171" s="33" t="e">
        <f ca="1">INDIRECT("Shading!"&amp;$DZ$26&amp;$EA$26+ROW(C171)-23)</f>
        <v>#REF!</v>
      </c>
      <c r="D171" s="33" t="e">
        <f ca="1">INDIRECT("Shading!"&amp;$DZ$27&amp;$EA$27+ROW(D171)-23)</f>
        <v>#REF!</v>
      </c>
      <c r="E171" s="32" t="e">
        <f ca="1">INDIRECT("Shading!"&amp;$DZ$28&amp;$EA$28+ROW(E171)-23)</f>
        <v>#REF!</v>
      </c>
      <c r="F171" s="31" t="e">
        <f ca="1">INDIRECT("Shading!"&amp;$DZ$29&amp;$EA$29+ROW(F171)-23)</f>
        <v>#REF!</v>
      </c>
      <c r="G171" s="31" t="e">
        <f ca="1">INDIRECT("Shading!"&amp;$DZ$30&amp;$EA$30+ROW(G171)-23)</f>
        <v>#REF!</v>
      </c>
      <c r="H171" s="30" t="e">
        <f ca="1">INDIRECT("Shading!"&amp;$DZ$31&amp;$EA$31+ROW(H171)-23)</f>
        <v>#REF!</v>
      </c>
      <c r="I171" s="23"/>
      <c r="J171" s="23"/>
      <c r="K171" s="24"/>
      <c r="L171" s="19"/>
      <c r="M171" s="19"/>
      <c r="N171" s="25">
        <f ca="1">IF(AND(ISNUMBER(I171),ISNUMBER(J171),ISNUMBER(K171),ISNUMBER(L171),ISNUMBER(INDIRECT("Shading!"&amp;$DZ$33&amp;$EA$33+ROW(N171)-23))),INDIRECT("Shading!"&amp;$DZ$33&amp;$EA$33+ROW(N171)-23),1)</f>
        <v>1</v>
      </c>
      <c r="O171" s="25">
        <f ca="1">IF(AND(ISNUMBER(I171),ISNUMBER(J171),ISNUMBER(K171),ISNUMBER(L171),ISNUMBER(INDIRECT("Shading!"&amp;$DZ$34&amp;$EA$34+ROW(N171)-23))),INDIRECT("Shading!"&amp;$DZ$34&amp;$EA$34+ROW(O171)-23),1)</f>
        <v>1</v>
      </c>
      <c r="P171" s="18">
        <f ca="1">IF(AND(ISNUMBER(I171),ISNUMBER(J171),ISNUMBER(K171),ISNUMBER(L171),ISNUMBER(N171)),1-(N171-BJ171)*(K171/IF(OR(E171="East",E171="West"),45,90)*(1-L171)/N171),1)</f>
        <v>1</v>
      </c>
      <c r="Q171" s="17">
        <f ca="1">IF(AND(ISNUMBER(I171),ISNUMBER(J171),ISNUMBER(K171),ISNUMBER(M171),ISNUMBER(O171)),1-(O171-CS171)*(K171/IF(OR(E171="East",E171="West"),45,90)*(1-M171)/O171),1)</f>
        <v>1</v>
      </c>
      <c r="R171" s="32" t="str">
        <f ca="1">IF(OR(P171&gt;1,Q171&gt;1),"Horizon shading ","")</f>
        <v/>
      </c>
      <c r="S171" s="29"/>
      <c r="T171" s="28"/>
      <c r="U171" s="39">
        <f>IF(AND(ISNUMBER(S171),ISNUMBER(T171)),1-0.5*(1-BT171),1)</f>
        <v>1</v>
      </c>
      <c r="V171" s="38">
        <f>IF(AND(ISNUMBER(S171),ISNUMBER(T171)),1-0.5*(1-DC171),1)</f>
        <v>1</v>
      </c>
      <c r="W171" s="215" t="str">
        <f>IF(OR(U171&gt;1,V171&gt;1),"Reveal shading ","")</f>
        <v/>
      </c>
      <c r="X171" s="23"/>
      <c r="Y171" s="23"/>
      <c r="Z171" s="19"/>
      <c r="AA171" s="19"/>
      <c r="AB171" s="25">
        <f ca="1">IF(AND(ISNUMBER(X171),ISNUMBER(Y171),ISNUMBER(Z171),ISNUMBER(INDIRECT("Shading!"&amp;$DZ$35&amp;$EA$35+ROW(N171)-23))),INDIRECT("Shading!"&amp;$DZ$35&amp;$EA$35+ROW(N171)-23),1)</f>
        <v>1</v>
      </c>
      <c r="AC171" s="25">
        <f ca="1">IF(AND(ISNUMBER(X171),ISNUMBER(Y171),ISNUMBER(AA171),ISNUMBER(INDIRECT("Shading!"&amp;$DZ$36&amp;$EA$36+ROW(N171)-23))),INDIRECT("Shading!"&amp;$DZ$36&amp;$EA$36+ROW(O171)-23),1)</f>
        <v>1</v>
      </c>
      <c r="AD171" s="18">
        <f ca="1">IF(AND(ISNUMBER(X171),ISNUMBER(Y171),ISNUMBER(Z171),ISNUMBER(AB171)),1-(AB171-CD171)/AB171*(1-Z171),1)</f>
        <v>1</v>
      </c>
      <c r="AE171" s="17">
        <f ca="1">IF(AND(ISNUMBER(X171),ISNUMBER(Y171),ISNUMBER(AA171),ISNUMBER(AC171)),1-(AC171-DM171)/AC171*(1-AA171),1)</f>
        <v>1</v>
      </c>
      <c r="AF171" s="215" t="str">
        <f ca="1">IF(OR(AD171&gt;1,AE171&gt;1),"Overhang shading ","")</f>
        <v/>
      </c>
      <c r="AG171" s="24"/>
      <c r="AH171" s="24"/>
      <c r="AI171" s="23"/>
      <c r="AJ171" s="37">
        <f>IF(AND(ISNUMBER($AI$19),ISNUMBER(AG171)),$F171*$AI$19/1000*$AG171,0)</f>
        <v>0</v>
      </c>
      <c r="AK171" s="36">
        <f>IF(AND(ISNUMBER($AI$19),ISNUMBER(AH171)),IF(ISNUMBER($AI171),$AI171,$G171)*$AI$19/1000*$AH171,0)</f>
        <v>0</v>
      </c>
      <c r="AL171" s="35">
        <f>IF(OR(AJ171&gt;0,AK171&gt;0),1-(AJ171+AK171)/H171*$AI$18,1)</f>
        <v>1</v>
      </c>
      <c r="AM171" s="215" t="str">
        <f>IF(AL171&gt;1,"Glazing bars/juliet balcony shading ","")</f>
        <v/>
      </c>
      <c r="AN171" s="19"/>
      <c r="AO171" s="19"/>
      <c r="AP171" s="18" t="str">
        <f ca="1">IF(OR(P171*U171*AD171*AL171*IF(ISNUMBER(AN171),AN171,1)&gt;=1,P171*U171*AD171*AL171*IF(ISNUMBER(AN171),AN171,1)=0),"",P171*U171*AD171*AL171*IF(ISNUMBER(AN171),AN171,1))</f>
        <v/>
      </c>
      <c r="AQ171" s="17" t="str">
        <f ca="1">IF(OR(Q171*V171*AE171*AL171*IF(ISNUMBER(AO171),AO171,1)&gt;=1,Q171*V171*AE171*AL171*IF(ISNUMBER(AO171),AO171,1)=0),"",Q171*V171*AE171*AL171*IF(ISNUMBER(AO171),AO171,1))</f>
        <v/>
      </c>
      <c r="AR171" s="16" t="str">
        <f ca="1">'Additional Shading 424'!$AP171</f>
        <v/>
      </c>
      <c r="AS171" s="16" t="str">
        <f ca="1">'Additional Shading 424'!$AQ171</f>
        <v/>
      </c>
      <c r="AZ171" s="15" t="e">
        <f ca="1">D171</f>
        <v>#REF!</v>
      </c>
      <c r="BA171" s="15" t="e">
        <f ca="1">C171</f>
        <v>#REF!</v>
      </c>
      <c r="BB171" s="14">
        <f>IF(AND(I171=0,J171=0),1,I171/J171)</f>
        <v>1</v>
      </c>
      <c r="BC171" s="14" t="e">
        <f ca="1">INT(MOD(BA171,360)/90)*90</f>
        <v>#REF!</v>
      </c>
      <c r="BD171" s="14" t="e">
        <f ca="1">IF(BC171=0,$BC$13+(1-$BC$13)/(1+$BB171^2)^$BD$13,IF(BC171=180,$BC$11+(1-$BC$11)/(1+$BB171^2)^$BD$11,$BC$12+(1-$BC$12)/(1+$BB171^2)^$BD$12))</f>
        <v>#REF!</v>
      </c>
      <c r="BE171" s="14" t="e">
        <f ca="1">IF(BC171=270,$BC$13+(1-$BC$13)/(1+$BB171^2)^$BD$13,IF(BC171=90,$BC$11+(1-$BC$11)/(1+$BB171^2)^$BD$11,$BC$12+(1-$BC$12)/(1+$BB171^2)^$BD$12))</f>
        <v>#REF!</v>
      </c>
      <c r="BF171" s="14" t="e">
        <f ca="1">BD171+1/2*(BE171-BD171)*(1-COS(2*($BA171-$BC171)*$BD$8))</f>
        <v>#REF!</v>
      </c>
      <c r="BG171" s="14" t="e">
        <f ca="1">IF(BC171=0,$BC$19*EXP($BD$19*$BB171)+1-$BC$19,IF(BC171=180,$BC$17+(1-$BC$17)/(1+$BB171^2)^$BD$17,$BC$18*EXP($BD$18*$BB171)+1-$BC$18))</f>
        <v>#REF!</v>
      </c>
      <c r="BH171" s="14" t="e">
        <f ca="1">IF(BC171=270,$BC$19*EXP($BD$19*$BB171)+1-$BC$19,IF(BC171=90,$BC$17+(1-$BC$17)/(1+$BB171^2)^$BD$17,$BC$18*EXP($BD$18*$BB171)+1-$BC$18))</f>
        <v>#REF!</v>
      </c>
      <c r="BI171" s="14" t="e">
        <f ca="1">BG171+1/2*(BH171-BG171)*(1-COS(2*($BA171-$BC171)*$BD$8))</f>
        <v>#REF!</v>
      </c>
      <c r="BJ171" s="14" t="e">
        <f ca="1">IF(OR(ISNUMBER(I171),ISNUMBER(J171)),MAX(BF171+1/2*(BI171-BF171)*(1-COS(2*$AZ171*$BD$8)),IF(SIN(RADIANS(D171))&lt;&gt;0,1-$I171/$G171/ABS(SIN(RADIANS(D171))),0)),IF(ISNUMBER(A171),1,#N/A))</f>
        <v>#N/A</v>
      </c>
      <c r="BK171" s="14"/>
      <c r="BL171" s="14" t="e">
        <f ca="1">S171/(0.5*F171+T171)</f>
        <v>#REF!</v>
      </c>
      <c r="BM171" s="14" t="e">
        <f ca="1">INT(MOD(BA171,360)/90)*90</f>
        <v>#REF!</v>
      </c>
      <c r="BN171" s="14" t="e">
        <f ca="1">IF(BM171=0,$BM$13*EXP($BN$13*$BL171)+1-$BM$13,IF(BM171=180,$BM$11*EXP($BN$11*$BL171)+1-$BM$11,$BM$12*EXP($BN$12*$BL171)+1-$BM$12))</f>
        <v>#REF!</v>
      </c>
      <c r="BO171" s="14" t="e">
        <f ca="1">IF(BM171=270,$BM$13*EXP($BN$13*$BL171)+1-$BM$13,IF(BM171=90,$BM$11*EXP($BN$11*$BL171)+1-$BM$11,$BM$12*EXP($BN$12*$BL171)+1-$BM$12))</f>
        <v>#REF!</v>
      </c>
      <c r="BP171" s="14" t="e">
        <f ca="1">BN171+1/2*(BO171-BN171)*(1-COS(2*($C171-$BM171)*$BN$8))</f>
        <v>#REF!</v>
      </c>
      <c r="BQ171" s="14" t="e">
        <f ca="1">IF(BM171=0,$BM$19*EXP($BN$19*$BL171)+1-$BM$19,IF(BM171=180,$BM$17*EXP($BN$17*$BL171)+1-$BM$17,$BM$18*EXP($BN$18*$BL171)+1-$BM$18))</f>
        <v>#REF!</v>
      </c>
      <c r="BR171" s="14" t="e">
        <f ca="1">IF(BM171=270,$BM$19*EXP($BN$19*$BL171)+1-$BM$19,IF(BM171=90,$BM$17*EXP($BN$17*$BL171)+1-$BM$17,$BM$18*EXP($BN$18*$BL171)+1-$BM$18))</f>
        <v>#REF!</v>
      </c>
      <c r="BS171" s="14" t="e">
        <f ca="1">BQ171+1/2*(BR171-BQ171)*(1-COS(2*($C171-$BM171)*$BN$8))</f>
        <v>#REF!</v>
      </c>
      <c r="BT171" s="14" t="e">
        <f ca="1">BP171+1/2*(BS171-BP171)*(1-COS(2*$AZ171*$BN$8))</f>
        <v>#REF!</v>
      </c>
      <c r="BU171" s="14"/>
      <c r="BV171" s="14" t="e">
        <f ca="1">X171/(0.5*G171+Y171)</f>
        <v>#REF!</v>
      </c>
      <c r="BW171" s="14" t="e">
        <f ca="1">INT(MOD(BA171,360)/90)*90</f>
        <v>#REF!</v>
      </c>
      <c r="BX171" s="14" t="e">
        <f ca="1">IF(BW171=0,$BW$13*EXP($BX$13*$BV171)+1-$BW$13,IF(BW171=180,$BW$11*EXP($BX$11*$BV171)+1-$BW$11,$BW$12*EXP($BX$12*$BV171)+1-$BW$12))</f>
        <v>#REF!</v>
      </c>
      <c r="BY171" s="14" t="e">
        <f ca="1">IF(BW171=270,$BW$13*EXP($BX$13*$BV171)+1-$BW$13,IF(BW171=90,$BW$11*EXP($BX$11*$BV171)+1-$BW$11,$BW$12*EXP($BX$12*$BV171)+1-$BW$12))</f>
        <v>#REF!</v>
      </c>
      <c r="BZ171" s="14" t="e">
        <f ca="1">BX171+1/2*(BY171-BX171)*(1-COS(2*($BA171-$BW171)*$BX$8))</f>
        <v>#REF!</v>
      </c>
      <c r="CA171" s="14" t="e">
        <f ca="1">MIN(1,IF(BW171=0,$BW$19*EXP($BX$19*$BV171)+1-$BW$19,IF(BW171=180,$BW$17*EXP($BX$17*$BV171)+1-$BW$17,$BW$18*EXP($BX$18*$BV171)+1-$BW$18)))</f>
        <v>#REF!</v>
      </c>
      <c r="CB171" s="14" t="e">
        <f ca="1">IF(BW171=270,$BW$19*EXP($BX$19*$BV171)+1-$BW$19,IF(BW171=90,$BW$17*EXP($BX$17*$BV171)+1-$BW$17,$BW$18*EXP($BX$18*$BV171)+1-$BW$18))</f>
        <v>#REF!</v>
      </c>
      <c r="CC171" s="14" t="e">
        <f ca="1">CA171+1/2*(CB171-CA171)*(1-COS(2*($BA171-$BW171)*$BX$8))</f>
        <v>#REF!</v>
      </c>
      <c r="CD171" s="14" t="e">
        <f ca="1">BZ171+1/2*(CC171-BZ171)*(1-COS(2*$AZ171*$BX$8))</f>
        <v>#REF!</v>
      </c>
      <c r="CI171" s="15" t="e">
        <f ca="1">D171</f>
        <v>#REF!</v>
      </c>
      <c r="CJ171" s="15" t="e">
        <f ca="1">C171</f>
        <v>#REF!</v>
      </c>
      <c r="CK171" s="14">
        <f>IF(AND(I171=0,J171=0),1,I171/J171)</f>
        <v>1</v>
      </c>
      <c r="CL171" s="14" t="e">
        <f ca="1">INT(MOD(CJ171,360)/90)*90</f>
        <v>#REF!</v>
      </c>
      <c r="CM171" s="14" t="e">
        <f ca="1">IF(CL171=0,$CL$13*EXP($CM$13*$CK171)+1-$CL$13,IF(CL171=180,$CL$11*EXP($CM$11*$CK171)+1-$CL$11,$CL$12*EXP($CM$12*$CK171)+1-$CL$12))</f>
        <v>#REF!</v>
      </c>
      <c r="CN171" s="14" t="e">
        <f ca="1">IF(CL171=270,$CL$13*EXP($CM$13*$CK171)+1-$CL$13,IF(CL171=90,$CL$11*EXP($CM$11*$CK171)+1-$CL$11,$CL$12*EXP($CM$12*$CK171)+1-$CL$12))</f>
        <v>#REF!</v>
      </c>
      <c r="CO171" s="14" t="e">
        <f ca="1">CM171+1/2*(CN171-CM171)*(1-COS(2*($CJ171-$CL171)*$CM$8))</f>
        <v>#REF!</v>
      </c>
      <c r="CP171" s="14" t="e">
        <f ca="1">IF(CL171=0,$CL$19*EXP($CM$19*$CK171)+1-$CL$19,IF(CL171=180,$CL$17*EXP($CM$17*$CK171)+1-$CL$17,$CL$18*EXP($CM$18*$CK171)+1-$CL$18))</f>
        <v>#REF!</v>
      </c>
      <c r="CQ171" s="14" t="e">
        <f ca="1">IF(CL171=270,$CL$19*EXP($CM$19*$CK171)+1-$CL$19,IF(CL171=90,$CL$17*EXP($CM$17*$CK171)+1-$CL$17,$CL$18*EXP($CM$18*$CK171)+1-$CL$18))</f>
        <v>#REF!</v>
      </c>
      <c r="CR171" s="14" t="e">
        <f ca="1">CP171+1/2*(CQ171-CP171)*(1-COS(2*($CJ171-$CL171)*$CM$8))</f>
        <v>#REF!</v>
      </c>
      <c r="CS171" s="14" t="e">
        <f ca="1">IF(OR(ISNUMBER(I171),ISNUMBER(J171)),MAX(CO171+1/2*(CR171-CO171)*(1-COS(2*$CI171*$CM$8)),IF(SIN(RADIANS(D171))&lt;&gt;0,1-$I171/$G171/ABS(SIN(RADIANS(D171))),0)),IF(ISNUMBER(A171),1,#N/A))</f>
        <v>#N/A</v>
      </c>
      <c r="CT171" s="14"/>
      <c r="CU171" s="14" t="e">
        <f ca="1">S171/(0.5*F171+T171)</f>
        <v>#REF!</v>
      </c>
      <c r="CV171" s="14" t="e">
        <f ca="1">INT(MOD(BA171,360)/90)*90</f>
        <v>#REF!</v>
      </c>
      <c r="CW171" s="14" t="e">
        <f ca="1">IF(CV171=0,$CV$13*EXP($CW$13*$CU171)+1-$CV$13,IF(CV171=180,$CV$11*EXP($CW$11*$CU171)+1-$CV$11,$CV$12*EXP($CW$12*$CU171)+1-$CV$12))</f>
        <v>#REF!</v>
      </c>
      <c r="CX171" s="14" t="e">
        <f ca="1">IF(CV171=270,$CV$13*EXP($CW$13*$CU171)+1-$CV$13,IF(CV171=90,$CV$11*EXP($CW$11*$CU171)+1-$CV$11,$CV$12*EXP($CW$12*$CU171)+1-$CV$12))</f>
        <v>#REF!</v>
      </c>
      <c r="CY171" s="14" t="e">
        <f ca="1">CW171+1/2*(CX171-CW171)*(1-COS(2*($CJ171-$CV171)*$CW$8))</f>
        <v>#REF!</v>
      </c>
      <c r="CZ171" s="14" t="e">
        <f ca="1">IF(CV171=0,$CV$19*EXP($CW$19*$CU171)+1-$CV$19,IF(CV171=180,$CV$17*EXP($CW$17*$CU171)+1-$CV$17,$CV$18*EXP($CW$18*$CU171)+1-$CV$18))</f>
        <v>#REF!</v>
      </c>
      <c r="DA171" s="14" t="e">
        <f ca="1">IF(CV171=270,$CV$19*EXP($CW$19*$CU171)+1-$CV$19,IF(CV171=90,$CV$17*EXP($CW$17*$CU171)+1-$CV$17,$CV$18*EXP($CW$18*$CU171)+1-$CV$18))</f>
        <v>#REF!</v>
      </c>
      <c r="DB171" s="14" t="e">
        <f ca="1">CZ171+1/2*(DA171-CZ171)*(1-COS(2*($CJ171-$CV171)*$CW$8))</f>
        <v>#REF!</v>
      </c>
      <c r="DC171" s="14" t="e">
        <f ca="1">IF(OR(ISNUMBER(S171),ISNUMBER(T171)),CY171+1/2*(DB171-CY171)*(1-COS(2*CI171*$CW$8)),IF(ISNUMBER(A171),1,#N/A))</f>
        <v>#N/A</v>
      </c>
      <c r="DD171" s="14"/>
      <c r="DE171" s="14" t="e">
        <f ca="1">X171/(0.5*G171+Y171)</f>
        <v>#REF!</v>
      </c>
      <c r="DF171" s="14" t="e">
        <f ca="1">INT(MOD(CJ171,360)/90)*90</f>
        <v>#REF!</v>
      </c>
      <c r="DG171" s="14" t="e">
        <f ca="1">IF(DF171=0,$DF$13*EXP($DG$13*$DE171)+1-$DF$13,IF(DF171=180,$DF$11*EXP($DG$11*$DE171)+1-$DF$11,$DF$12*EXP($DG$12*$DE171)+1-$DF$12))</f>
        <v>#REF!</v>
      </c>
      <c r="DH171" s="14" t="e">
        <f ca="1">IF(DF171=270,$DF$13*EXP($DG$13*$DE171)+1-$DF$13,IF(DF171=90,$DF$11*EXP($DG$11*$DE171)+1-$DF$11,$DF$12*EXP($DG$12*$DE171)+1-$DF$12))</f>
        <v>#REF!</v>
      </c>
      <c r="DI171" s="14" t="e">
        <f ca="1">DG171+1/2*(DH171-DG171)*(1-COS(2*($CJ171-$DF171)*$DG$8))</f>
        <v>#REF!</v>
      </c>
      <c r="DJ171" s="14" t="e">
        <f ca="1">MIN(1,IF(DF171=0,$DF$19+(1-$DF$19)/(1+$DE171^2)^$DG$19,IF(DF171=180,$DF$17+(1-$DF$17)/(1+$DE171^2)^$DG$17,$DF$18+(1-$DF$18)/(1+$DE171^2)^$DG$18)))</f>
        <v>#REF!</v>
      </c>
      <c r="DK171" s="14" t="e">
        <f ca="1">IF(DF171=270,$DF$19+(1-$DF$19)/(1+$DE171^2)^$DG$19,IF(DF171=90,$DF$17+(1-$DF$17)/(1+$DE171^2)^$DG$17,$DF$18+(1-$DF$18)/(1+$DE171^2)^$DG$18))</f>
        <v>#REF!</v>
      </c>
      <c r="DL171" s="14" t="e">
        <f ca="1">DJ171+1/2*(DK171-DJ171)*(1-COS(2*($CJ171-$DF171)*$DG$8))</f>
        <v>#REF!</v>
      </c>
      <c r="DM171" s="14" t="e">
        <f ca="1">IF(OR(ISNUMBER(X171),ISNUMBER(Y171)),DI171+1/2*(DL171-DI171)*(1-COS(2*$CI171*$DG$8)),IF(ISNUMBER(A171),1,#N/A))</f>
        <v>#N/A</v>
      </c>
    </row>
    <row r="172" spans="1:117" s="1" customFormat="1">
      <c r="A172" s="33" t="e">
        <f ca="1">INDIRECT("Shading!"&amp;$DZ$24&amp;$EA$24+ROW(A172)-23)</f>
        <v>#REF!</v>
      </c>
      <c r="B172" s="34" t="e">
        <f ca="1">INDIRECT("Shading!"&amp;$DZ$25&amp;$EA$25+ROW(B172)-23)</f>
        <v>#REF!</v>
      </c>
      <c r="C172" s="33" t="e">
        <f ca="1">INDIRECT("Shading!"&amp;$DZ$26&amp;$EA$26+ROW(C172)-23)</f>
        <v>#REF!</v>
      </c>
      <c r="D172" s="33" t="e">
        <f ca="1">INDIRECT("Shading!"&amp;$DZ$27&amp;$EA$27+ROW(D172)-23)</f>
        <v>#REF!</v>
      </c>
      <c r="E172" s="32" t="e">
        <f ca="1">INDIRECT("Shading!"&amp;$DZ$28&amp;$EA$28+ROW(E172)-23)</f>
        <v>#REF!</v>
      </c>
      <c r="F172" s="31" t="e">
        <f ca="1">INDIRECT("Shading!"&amp;$DZ$29&amp;$EA$29+ROW(F172)-23)</f>
        <v>#REF!</v>
      </c>
      <c r="G172" s="31" t="e">
        <f ca="1">INDIRECT("Shading!"&amp;$DZ$30&amp;$EA$30+ROW(G172)-23)</f>
        <v>#REF!</v>
      </c>
      <c r="H172" s="30" t="e">
        <f ca="1">INDIRECT("Shading!"&amp;$DZ$31&amp;$EA$31+ROW(H172)-23)</f>
        <v>#REF!</v>
      </c>
      <c r="I172" s="23"/>
      <c r="J172" s="23"/>
      <c r="K172" s="24"/>
      <c r="L172" s="19"/>
      <c r="M172" s="19"/>
      <c r="N172" s="25">
        <f ca="1">IF(AND(ISNUMBER(I172),ISNUMBER(J172),ISNUMBER(K172),ISNUMBER(L172),ISNUMBER(INDIRECT("Shading!"&amp;$DZ$33&amp;$EA$33+ROW(N172)-23))),INDIRECT("Shading!"&amp;$DZ$33&amp;$EA$33+ROW(N172)-23),1)</f>
        <v>1</v>
      </c>
      <c r="O172" s="25">
        <f ca="1">IF(AND(ISNUMBER(I172),ISNUMBER(J172),ISNUMBER(K172),ISNUMBER(L172),ISNUMBER(INDIRECT("Shading!"&amp;$DZ$34&amp;$EA$34+ROW(N172)-23))),INDIRECT("Shading!"&amp;$DZ$34&amp;$EA$34+ROW(O172)-23),1)</f>
        <v>1</v>
      </c>
      <c r="P172" s="18">
        <f ca="1">IF(AND(ISNUMBER(I172),ISNUMBER(J172),ISNUMBER(K172),ISNUMBER(L172),ISNUMBER(N172)),1-(N172-BJ172)*(K172/IF(OR(E172="East",E172="West"),45,90)*(1-L172)/N172),1)</f>
        <v>1</v>
      </c>
      <c r="Q172" s="17">
        <f ca="1">IF(AND(ISNUMBER(I172),ISNUMBER(J172),ISNUMBER(K172),ISNUMBER(M172),ISNUMBER(O172)),1-(O172-CS172)*(K172/IF(OR(E172="East",E172="West"),45,90)*(1-M172)/O172),1)</f>
        <v>1</v>
      </c>
      <c r="R172" s="32" t="str">
        <f ca="1">IF(OR(P172&gt;1,Q172&gt;1),"Horizon shading ","")</f>
        <v/>
      </c>
      <c r="S172" s="29"/>
      <c r="T172" s="28"/>
      <c r="U172" s="39">
        <f>IF(AND(ISNUMBER(S172),ISNUMBER(T172)),1-0.5*(1-BT172),1)</f>
        <v>1</v>
      </c>
      <c r="V172" s="38">
        <f>IF(AND(ISNUMBER(S172),ISNUMBER(T172)),1-0.5*(1-DC172),1)</f>
        <v>1</v>
      </c>
      <c r="W172" s="215" t="str">
        <f>IF(OR(U172&gt;1,V172&gt;1),"Reveal shading ","")</f>
        <v/>
      </c>
      <c r="X172" s="23"/>
      <c r="Y172" s="23"/>
      <c r="Z172" s="19"/>
      <c r="AA172" s="19"/>
      <c r="AB172" s="25">
        <f ca="1">IF(AND(ISNUMBER(X172),ISNUMBER(Y172),ISNUMBER(Z172),ISNUMBER(INDIRECT("Shading!"&amp;$DZ$35&amp;$EA$35+ROW(N172)-23))),INDIRECT("Shading!"&amp;$DZ$35&amp;$EA$35+ROW(N172)-23),1)</f>
        <v>1</v>
      </c>
      <c r="AC172" s="25">
        <f ca="1">IF(AND(ISNUMBER(X172),ISNUMBER(Y172),ISNUMBER(AA172),ISNUMBER(INDIRECT("Shading!"&amp;$DZ$36&amp;$EA$36+ROW(N172)-23))),INDIRECT("Shading!"&amp;$DZ$36&amp;$EA$36+ROW(O172)-23),1)</f>
        <v>1</v>
      </c>
      <c r="AD172" s="18">
        <f ca="1">IF(AND(ISNUMBER(X172),ISNUMBER(Y172),ISNUMBER(Z172),ISNUMBER(AB172)),1-(AB172-CD172)/AB172*(1-Z172),1)</f>
        <v>1</v>
      </c>
      <c r="AE172" s="17">
        <f ca="1">IF(AND(ISNUMBER(X172),ISNUMBER(Y172),ISNUMBER(AA172),ISNUMBER(AC172)),1-(AC172-DM172)/AC172*(1-AA172),1)</f>
        <v>1</v>
      </c>
      <c r="AF172" s="215" t="str">
        <f ca="1">IF(OR(AD172&gt;1,AE172&gt;1),"Overhang shading ","")</f>
        <v/>
      </c>
      <c r="AG172" s="24"/>
      <c r="AH172" s="24"/>
      <c r="AI172" s="23"/>
      <c r="AJ172" s="37">
        <f>IF(AND(ISNUMBER($AI$19),ISNUMBER(AG172)),$F172*$AI$19/1000*$AG172,0)</f>
        <v>0</v>
      </c>
      <c r="AK172" s="36">
        <f>IF(AND(ISNUMBER($AI$19),ISNUMBER(AH172)),IF(ISNUMBER($AI172),$AI172,$G172)*$AI$19/1000*$AH172,0)</f>
        <v>0</v>
      </c>
      <c r="AL172" s="35">
        <f>IF(OR(AJ172&gt;0,AK172&gt;0),1-(AJ172+AK172)/H172*$AI$18,1)</f>
        <v>1</v>
      </c>
      <c r="AM172" s="215" t="str">
        <f>IF(AL172&gt;1,"Glazing bars/juliet balcony shading ","")</f>
        <v/>
      </c>
      <c r="AN172" s="19"/>
      <c r="AO172" s="19"/>
      <c r="AP172" s="18" t="str">
        <f ca="1">IF(OR(P172*U172*AD172*AL172*IF(ISNUMBER(AN172),AN172,1)&gt;=1,P172*U172*AD172*AL172*IF(ISNUMBER(AN172),AN172,1)=0),"",P172*U172*AD172*AL172*IF(ISNUMBER(AN172),AN172,1))</f>
        <v/>
      </c>
      <c r="AQ172" s="17" t="str">
        <f ca="1">IF(OR(Q172*V172*AE172*AL172*IF(ISNUMBER(AO172),AO172,1)&gt;=1,Q172*V172*AE172*AL172*IF(ISNUMBER(AO172),AO172,1)=0),"",Q172*V172*AE172*AL172*IF(ISNUMBER(AO172),AO172,1))</f>
        <v/>
      </c>
      <c r="AR172" s="16" t="str">
        <f ca="1">'Additional Shading 424'!$AP172</f>
        <v/>
      </c>
      <c r="AS172" s="16" t="str">
        <f ca="1">'Additional Shading 424'!$AQ172</f>
        <v/>
      </c>
      <c r="AZ172" s="15" t="e">
        <f ca="1">D172</f>
        <v>#REF!</v>
      </c>
      <c r="BA172" s="15" t="e">
        <f ca="1">C172</f>
        <v>#REF!</v>
      </c>
      <c r="BB172" s="14">
        <f>IF(AND(I172=0,J172=0),1,I172/J172)</f>
        <v>1</v>
      </c>
      <c r="BC172" s="14" t="e">
        <f ca="1">INT(MOD(BA172,360)/90)*90</f>
        <v>#REF!</v>
      </c>
      <c r="BD172" s="14" t="e">
        <f ca="1">IF(BC172=0,$BC$13+(1-$BC$13)/(1+$BB172^2)^$BD$13,IF(BC172=180,$BC$11+(1-$BC$11)/(1+$BB172^2)^$BD$11,$BC$12+(1-$BC$12)/(1+$BB172^2)^$BD$12))</f>
        <v>#REF!</v>
      </c>
      <c r="BE172" s="14" t="e">
        <f ca="1">IF(BC172=270,$BC$13+(1-$BC$13)/(1+$BB172^2)^$BD$13,IF(BC172=90,$BC$11+(1-$BC$11)/(1+$BB172^2)^$BD$11,$BC$12+(1-$BC$12)/(1+$BB172^2)^$BD$12))</f>
        <v>#REF!</v>
      </c>
      <c r="BF172" s="14" t="e">
        <f ca="1">BD172+1/2*(BE172-BD172)*(1-COS(2*($BA172-$BC172)*$BD$8))</f>
        <v>#REF!</v>
      </c>
      <c r="BG172" s="14" t="e">
        <f ca="1">IF(BC172=0,$BC$19*EXP($BD$19*$BB172)+1-$BC$19,IF(BC172=180,$BC$17+(1-$BC$17)/(1+$BB172^2)^$BD$17,$BC$18*EXP($BD$18*$BB172)+1-$BC$18))</f>
        <v>#REF!</v>
      </c>
      <c r="BH172" s="14" t="e">
        <f ca="1">IF(BC172=270,$BC$19*EXP($BD$19*$BB172)+1-$BC$19,IF(BC172=90,$BC$17+(1-$BC$17)/(1+$BB172^2)^$BD$17,$BC$18*EXP($BD$18*$BB172)+1-$BC$18))</f>
        <v>#REF!</v>
      </c>
      <c r="BI172" s="14" t="e">
        <f ca="1">BG172+1/2*(BH172-BG172)*(1-COS(2*($BA172-$BC172)*$BD$8))</f>
        <v>#REF!</v>
      </c>
      <c r="BJ172" s="14" t="e">
        <f ca="1">IF(OR(ISNUMBER(I172),ISNUMBER(J172)),MAX(BF172+1/2*(BI172-BF172)*(1-COS(2*$AZ172*$BD$8)),IF(SIN(RADIANS(D172))&lt;&gt;0,1-$I172/$G172/ABS(SIN(RADIANS(D172))),0)),IF(ISNUMBER(A172),1,#N/A))</f>
        <v>#N/A</v>
      </c>
      <c r="BK172" s="14"/>
      <c r="BL172" s="14" t="e">
        <f ca="1">S172/(0.5*F172+T172)</f>
        <v>#REF!</v>
      </c>
      <c r="BM172" s="14" t="e">
        <f ca="1">INT(MOD(BA172,360)/90)*90</f>
        <v>#REF!</v>
      </c>
      <c r="BN172" s="14" t="e">
        <f ca="1">IF(BM172=0,$BM$13*EXP($BN$13*$BL172)+1-$BM$13,IF(BM172=180,$BM$11*EXP($BN$11*$BL172)+1-$BM$11,$BM$12*EXP($BN$12*$BL172)+1-$BM$12))</f>
        <v>#REF!</v>
      </c>
      <c r="BO172" s="14" t="e">
        <f ca="1">IF(BM172=270,$BM$13*EXP($BN$13*$BL172)+1-$BM$13,IF(BM172=90,$BM$11*EXP($BN$11*$BL172)+1-$BM$11,$BM$12*EXP($BN$12*$BL172)+1-$BM$12))</f>
        <v>#REF!</v>
      </c>
      <c r="BP172" s="14" t="e">
        <f ca="1">BN172+1/2*(BO172-BN172)*(1-COS(2*($C172-$BM172)*$BN$8))</f>
        <v>#REF!</v>
      </c>
      <c r="BQ172" s="14" t="e">
        <f ca="1">IF(BM172=0,$BM$19*EXP($BN$19*$BL172)+1-$BM$19,IF(BM172=180,$BM$17*EXP($BN$17*$BL172)+1-$BM$17,$BM$18*EXP($BN$18*$BL172)+1-$BM$18))</f>
        <v>#REF!</v>
      </c>
      <c r="BR172" s="14" t="e">
        <f ca="1">IF(BM172=270,$BM$19*EXP($BN$19*$BL172)+1-$BM$19,IF(BM172=90,$BM$17*EXP($BN$17*$BL172)+1-$BM$17,$BM$18*EXP($BN$18*$BL172)+1-$BM$18))</f>
        <v>#REF!</v>
      </c>
      <c r="BS172" s="14" t="e">
        <f ca="1">BQ172+1/2*(BR172-BQ172)*(1-COS(2*($C172-$BM172)*$BN$8))</f>
        <v>#REF!</v>
      </c>
      <c r="BT172" s="14" t="e">
        <f ca="1">BP172+1/2*(BS172-BP172)*(1-COS(2*$AZ172*$BN$8))</f>
        <v>#REF!</v>
      </c>
      <c r="BU172" s="14"/>
      <c r="BV172" s="14" t="e">
        <f ca="1">X172/(0.5*G172+Y172)</f>
        <v>#REF!</v>
      </c>
      <c r="BW172" s="14" t="e">
        <f ca="1">INT(MOD(BA172,360)/90)*90</f>
        <v>#REF!</v>
      </c>
      <c r="BX172" s="14" t="e">
        <f ca="1">IF(BW172=0,$BW$13*EXP($BX$13*$BV172)+1-$BW$13,IF(BW172=180,$BW$11*EXP($BX$11*$BV172)+1-$BW$11,$BW$12*EXP($BX$12*$BV172)+1-$BW$12))</f>
        <v>#REF!</v>
      </c>
      <c r="BY172" s="14" t="e">
        <f ca="1">IF(BW172=270,$BW$13*EXP($BX$13*$BV172)+1-$BW$13,IF(BW172=90,$BW$11*EXP($BX$11*$BV172)+1-$BW$11,$BW$12*EXP($BX$12*$BV172)+1-$BW$12))</f>
        <v>#REF!</v>
      </c>
      <c r="BZ172" s="14" t="e">
        <f ca="1">BX172+1/2*(BY172-BX172)*(1-COS(2*($BA172-$BW172)*$BX$8))</f>
        <v>#REF!</v>
      </c>
      <c r="CA172" s="14" t="e">
        <f ca="1">MIN(1,IF(BW172=0,$BW$19*EXP($BX$19*$BV172)+1-$BW$19,IF(BW172=180,$BW$17*EXP($BX$17*$BV172)+1-$BW$17,$BW$18*EXP($BX$18*$BV172)+1-$BW$18)))</f>
        <v>#REF!</v>
      </c>
      <c r="CB172" s="14" t="e">
        <f ca="1">IF(BW172=270,$BW$19*EXP($BX$19*$BV172)+1-$BW$19,IF(BW172=90,$BW$17*EXP($BX$17*$BV172)+1-$BW$17,$BW$18*EXP($BX$18*$BV172)+1-$BW$18))</f>
        <v>#REF!</v>
      </c>
      <c r="CC172" s="14" t="e">
        <f ca="1">CA172+1/2*(CB172-CA172)*(1-COS(2*($BA172-$BW172)*$BX$8))</f>
        <v>#REF!</v>
      </c>
      <c r="CD172" s="14" t="e">
        <f ca="1">BZ172+1/2*(CC172-BZ172)*(1-COS(2*$AZ172*$BX$8))</f>
        <v>#REF!</v>
      </c>
      <c r="CI172" s="15" t="e">
        <f ca="1">D172</f>
        <v>#REF!</v>
      </c>
      <c r="CJ172" s="15" t="e">
        <f ca="1">C172</f>
        <v>#REF!</v>
      </c>
      <c r="CK172" s="14">
        <f>IF(AND(I172=0,J172=0),1,I172/J172)</f>
        <v>1</v>
      </c>
      <c r="CL172" s="14" t="e">
        <f ca="1">INT(MOD(CJ172,360)/90)*90</f>
        <v>#REF!</v>
      </c>
      <c r="CM172" s="14" t="e">
        <f ca="1">IF(CL172=0,$CL$13*EXP($CM$13*$CK172)+1-$CL$13,IF(CL172=180,$CL$11*EXP($CM$11*$CK172)+1-$CL$11,$CL$12*EXP($CM$12*$CK172)+1-$CL$12))</f>
        <v>#REF!</v>
      </c>
      <c r="CN172" s="14" t="e">
        <f ca="1">IF(CL172=270,$CL$13*EXP($CM$13*$CK172)+1-$CL$13,IF(CL172=90,$CL$11*EXP($CM$11*$CK172)+1-$CL$11,$CL$12*EXP($CM$12*$CK172)+1-$CL$12))</f>
        <v>#REF!</v>
      </c>
      <c r="CO172" s="14" t="e">
        <f ca="1">CM172+1/2*(CN172-CM172)*(1-COS(2*($CJ172-$CL172)*$CM$8))</f>
        <v>#REF!</v>
      </c>
      <c r="CP172" s="14" t="e">
        <f ca="1">IF(CL172=0,$CL$19*EXP($CM$19*$CK172)+1-$CL$19,IF(CL172=180,$CL$17*EXP($CM$17*$CK172)+1-$CL$17,$CL$18*EXP($CM$18*$CK172)+1-$CL$18))</f>
        <v>#REF!</v>
      </c>
      <c r="CQ172" s="14" t="e">
        <f ca="1">IF(CL172=270,$CL$19*EXP($CM$19*$CK172)+1-$CL$19,IF(CL172=90,$CL$17*EXP($CM$17*$CK172)+1-$CL$17,$CL$18*EXP($CM$18*$CK172)+1-$CL$18))</f>
        <v>#REF!</v>
      </c>
      <c r="CR172" s="14" t="e">
        <f ca="1">CP172+1/2*(CQ172-CP172)*(1-COS(2*($CJ172-$CL172)*$CM$8))</f>
        <v>#REF!</v>
      </c>
      <c r="CS172" s="14" t="e">
        <f ca="1">IF(OR(ISNUMBER(I172),ISNUMBER(J172)),MAX(CO172+1/2*(CR172-CO172)*(1-COS(2*$CI172*$CM$8)),IF(SIN(RADIANS(D172))&lt;&gt;0,1-$I172/$G172/ABS(SIN(RADIANS(D172))),0)),IF(ISNUMBER(A172),1,#N/A))</f>
        <v>#N/A</v>
      </c>
      <c r="CT172" s="14"/>
      <c r="CU172" s="14" t="e">
        <f ca="1">S172/(0.5*F172+T172)</f>
        <v>#REF!</v>
      </c>
      <c r="CV172" s="14" t="e">
        <f ca="1">INT(MOD(BA172,360)/90)*90</f>
        <v>#REF!</v>
      </c>
      <c r="CW172" s="14" t="e">
        <f ca="1">IF(CV172=0,$CV$13*EXP($CW$13*$CU172)+1-$CV$13,IF(CV172=180,$CV$11*EXP($CW$11*$CU172)+1-$CV$11,$CV$12*EXP($CW$12*$CU172)+1-$CV$12))</f>
        <v>#REF!</v>
      </c>
      <c r="CX172" s="14" t="e">
        <f ca="1">IF(CV172=270,$CV$13*EXP($CW$13*$CU172)+1-$CV$13,IF(CV172=90,$CV$11*EXP($CW$11*$CU172)+1-$CV$11,$CV$12*EXP($CW$12*$CU172)+1-$CV$12))</f>
        <v>#REF!</v>
      </c>
      <c r="CY172" s="14" t="e">
        <f ca="1">CW172+1/2*(CX172-CW172)*(1-COS(2*($CJ172-$CV172)*$CW$8))</f>
        <v>#REF!</v>
      </c>
      <c r="CZ172" s="14" t="e">
        <f ca="1">IF(CV172=0,$CV$19*EXP($CW$19*$CU172)+1-$CV$19,IF(CV172=180,$CV$17*EXP($CW$17*$CU172)+1-$CV$17,$CV$18*EXP($CW$18*$CU172)+1-$CV$18))</f>
        <v>#REF!</v>
      </c>
      <c r="DA172" s="14" t="e">
        <f ca="1">IF(CV172=270,$CV$19*EXP($CW$19*$CU172)+1-$CV$19,IF(CV172=90,$CV$17*EXP($CW$17*$CU172)+1-$CV$17,$CV$18*EXP($CW$18*$CU172)+1-$CV$18))</f>
        <v>#REF!</v>
      </c>
      <c r="DB172" s="14" t="e">
        <f ca="1">CZ172+1/2*(DA172-CZ172)*(1-COS(2*($CJ172-$CV172)*$CW$8))</f>
        <v>#REF!</v>
      </c>
      <c r="DC172" s="14" t="e">
        <f ca="1">IF(OR(ISNUMBER(S172),ISNUMBER(T172)),CY172+1/2*(DB172-CY172)*(1-COS(2*CI172*$CW$8)),IF(ISNUMBER(A172),1,#N/A))</f>
        <v>#N/A</v>
      </c>
      <c r="DD172" s="14"/>
      <c r="DE172" s="14" t="e">
        <f ca="1">X172/(0.5*G172+Y172)</f>
        <v>#REF!</v>
      </c>
      <c r="DF172" s="14" t="e">
        <f ca="1">INT(MOD(CJ172,360)/90)*90</f>
        <v>#REF!</v>
      </c>
      <c r="DG172" s="14" t="e">
        <f ca="1">IF(DF172=0,$DF$13*EXP($DG$13*$DE172)+1-$DF$13,IF(DF172=180,$DF$11*EXP($DG$11*$DE172)+1-$DF$11,$DF$12*EXP($DG$12*$DE172)+1-$DF$12))</f>
        <v>#REF!</v>
      </c>
      <c r="DH172" s="14" t="e">
        <f ca="1">IF(DF172=270,$DF$13*EXP($DG$13*$DE172)+1-$DF$13,IF(DF172=90,$DF$11*EXP($DG$11*$DE172)+1-$DF$11,$DF$12*EXP($DG$12*$DE172)+1-$DF$12))</f>
        <v>#REF!</v>
      </c>
      <c r="DI172" s="14" t="e">
        <f ca="1">DG172+1/2*(DH172-DG172)*(1-COS(2*($CJ172-$DF172)*$DG$8))</f>
        <v>#REF!</v>
      </c>
      <c r="DJ172" s="14" t="e">
        <f ca="1">MIN(1,IF(DF172=0,$DF$19+(1-$DF$19)/(1+$DE172^2)^$DG$19,IF(DF172=180,$DF$17+(1-$DF$17)/(1+$DE172^2)^$DG$17,$DF$18+(1-$DF$18)/(1+$DE172^2)^$DG$18)))</f>
        <v>#REF!</v>
      </c>
      <c r="DK172" s="14" t="e">
        <f ca="1">IF(DF172=270,$DF$19+(1-$DF$19)/(1+$DE172^2)^$DG$19,IF(DF172=90,$DF$17+(1-$DF$17)/(1+$DE172^2)^$DG$17,$DF$18+(1-$DF$18)/(1+$DE172^2)^$DG$18))</f>
        <v>#REF!</v>
      </c>
      <c r="DL172" s="14" t="e">
        <f ca="1">DJ172+1/2*(DK172-DJ172)*(1-COS(2*($CJ172-$DF172)*$DG$8))</f>
        <v>#REF!</v>
      </c>
      <c r="DM172" s="14" t="e">
        <f ca="1">IF(OR(ISNUMBER(X172),ISNUMBER(Y172)),DI172+1/2*(DL172-DI172)*(1-COS(2*$CI172*$DG$8)),IF(ISNUMBER(A172),1,#N/A))</f>
        <v>#N/A</v>
      </c>
    </row>
    <row r="173" spans="1:117" s="1" customFormat="1">
      <c r="A173" s="33" t="e">
        <f ca="1">INDIRECT("Shading!"&amp;$DZ$24&amp;$EA$24+ROW(A173)-23)</f>
        <v>#REF!</v>
      </c>
      <c r="B173" s="34" t="e">
        <f ca="1">INDIRECT("Shading!"&amp;$DZ$25&amp;$EA$25+ROW(B173)-23)</f>
        <v>#REF!</v>
      </c>
      <c r="C173" s="33" t="e">
        <f ca="1">INDIRECT("Shading!"&amp;$DZ$26&amp;$EA$26+ROW(C173)-23)</f>
        <v>#REF!</v>
      </c>
      <c r="D173" s="33" t="e">
        <f ca="1">INDIRECT("Shading!"&amp;$DZ$27&amp;$EA$27+ROW(D173)-23)</f>
        <v>#REF!</v>
      </c>
      <c r="E173" s="32" t="e">
        <f ca="1">INDIRECT("Shading!"&amp;$DZ$28&amp;$EA$28+ROW(E173)-23)</f>
        <v>#REF!</v>
      </c>
      <c r="F173" s="31" t="e">
        <f ca="1">INDIRECT("Shading!"&amp;$DZ$29&amp;$EA$29+ROW(F173)-23)</f>
        <v>#REF!</v>
      </c>
      <c r="G173" s="31" t="e">
        <f ca="1">INDIRECT("Shading!"&amp;$DZ$30&amp;$EA$30+ROW(G173)-23)</f>
        <v>#REF!</v>
      </c>
      <c r="H173" s="30" t="e">
        <f ca="1">INDIRECT("Shading!"&amp;$DZ$31&amp;$EA$31+ROW(H173)-23)</f>
        <v>#REF!</v>
      </c>
      <c r="I173" s="23"/>
      <c r="J173" s="23"/>
      <c r="K173" s="24"/>
      <c r="L173" s="19"/>
      <c r="M173" s="19"/>
      <c r="N173" s="25">
        <f ca="1">IF(AND(ISNUMBER(I173),ISNUMBER(J173),ISNUMBER(K173),ISNUMBER(L173),ISNUMBER(INDIRECT("Shading!"&amp;$DZ$33&amp;$EA$33+ROW(N173)-23))),INDIRECT("Shading!"&amp;$DZ$33&amp;$EA$33+ROW(N173)-23),1)</f>
        <v>1</v>
      </c>
      <c r="O173" s="25">
        <f ca="1">IF(AND(ISNUMBER(I173),ISNUMBER(J173),ISNUMBER(K173),ISNUMBER(L173),ISNUMBER(INDIRECT("Shading!"&amp;$DZ$34&amp;$EA$34+ROW(N173)-23))),INDIRECT("Shading!"&amp;$DZ$34&amp;$EA$34+ROW(O173)-23),1)</f>
        <v>1</v>
      </c>
      <c r="P173" s="18">
        <f ca="1">IF(AND(ISNUMBER(I173),ISNUMBER(J173),ISNUMBER(K173),ISNUMBER(L173),ISNUMBER(N173)),1-(N173-BJ173)*(K173/IF(OR(E173="East",E173="West"),45,90)*(1-L173)/N173),1)</f>
        <v>1</v>
      </c>
      <c r="Q173" s="17">
        <f ca="1">IF(AND(ISNUMBER(I173),ISNUMBER(J173),ISNUMBER(K173),ISNUMBER(M173),ISNUMBER(O173)),1-(O173-CS173)*(K173/IF(OR(E173="East",E173="West"),45,90)*(1-M173)/O173),1)</f>
        <v>1</v>
      </c>
      <c r="R173" s="32" t="str">
        <f ca="1">IF(OR(P173&gt;1,Q173&gt;1),"Horizon shading ","")</f>
        <v/>
      </c>
      <c r="S173" s="29"/>
      <c r="T173" s="28"/>
      <c r="U173" s="39">
        <f>IF(AND(ISNUMBER(S173),ISNUMBER(T173)),1-0.5*(1-BT173),1)</f>
        <v>1</v>
      </c>
      <c r="V173" s="38">
        <f>IF(AND(ISNUMBER(S173),ISNUMBER(T173)),1-0.5*(1-DC173),1)</f>
        <v>1</v>
      </c>
      <c r="W173" s="215" t="str">
        <f>IF(OR(U173&gt;1,V173&gt;1),"Reveal shading ","")</f>
        <v/>
      </c>
      <c r="X173" s="23"/>
      <c r="Y173" s="23"/>
      <c r="Z173" s="19"/>
      <c r="AA173" s="19"/>
      <c r="AB173" s="25">
        <f ca="1">IF(AND(ISNUMBER(X173),ISNUMBER(Y173),ISNUMBER(Z173),ISNUMBER(INDIRECT("Shading!"&amp;$DZ$35&amp;$EA$35+ROW(N173)-23))),INDIRECT("Shading!"&amp;$DZ$35&amp;$EA$35+ROW(N173)-23),1)</f>
        <v>1</v>
      </c>
      <c r="AC173" s="25">
        <f ca="1">IF(AND(ISNUMBER(X173),ISNUMBER(Y173),ISNUMBER(AA173),ISNUMBER(INDIRECT("Shading!"&amp;$DZ$36&amp;$EA$36+ROW(N173)-23))),INDIRECT("Shading!"&amp;$DZ$36&amp;$EA$36+ROW(O173)-23),1)</f>
        <v>1</v>
      </c>
      <c r="AD173" s="18">
        <f ca="1">IF(AND(ISNUMBER(X173),ISNUMBER(Y173),ISNUMBER(Z173),ISNUMBER(AB173)),1-(AB173-CD173)/AB173*(1-Z173),1)</f>
        <v>1</v>
      </c>
      <c r="AE173" s="17">
        <f ca="1">IF(AND(ISNUMBER(X173),ISNUMBER(Y173),ISNUMBER(AA173),ISNUMBER(AC173)),1-(AC173-DM173)/AC173*(1-AA173),1)</f>
        <v>1</v>
      </c>
      <c r="AF173" s="215" t="str">
        <f ca="1">IF(OR(AD173&gt;1,AE173&gt;1),"Overhang shading ","")</f>
        <v/>
      </c>
      <c r="AG173" s="24"/>
      <c r="AH173" s="24"/>
      <c r="AI173" s="23"/>
      <c r="AJ173" s="37">
        <f>IF(AND(ISNUMBER($AI$19),ISNUMBER(AG173)),$F173*$AI$19/1000*$AG173,0)</f>
        <v>0</v>
      </c>
      <c r="AK173" s="36">
        <f>IF(AND(ISNUMBER($AI$19),ISNUMBER(AH173)),IF(ISNUMBER($AI173),$AI173,$G173)*$AI$19/1000*$AH173,0)</f>
        <v>0</v>
      </c>
      <c r="AL173" s="35">
        <f>IF(OR(AJ173&gt;0,AK173&gt;0),1-(AJ173+AK173)/H173*$AI$18,1)</f>
        <v>1</v>
      </c>
      <c r="AM173" s="215" t="str">
        <f>IF(AL173&gt;1,"Glazing bars/juliet balcony shading ","")</f>
        <v/>
      </c>
      <c r="AN173" s="19"/>
      <c r="AO173" s="19"/>
      <c r="AP173" s="18" t="str">
        <f ca="1">IF(OR(P173*U173*AD173*AL173*IF(ISNUMBER(AN173),AN173,1)&gt;=1,P173*U173*AD173*AL173*IF(ISNUMBER(AN173),AN173,1)=0),"",P173*U173*AD173*AL173*IF(ISNUMBER(AN173),AN173,1))</f>
        <v/>
      </c>
      <c r="AQ173" s="17" t="str">
        <f ca="1">IF(OR(Q173*V173*AE173*AL173*IF(ISNUMBER(AO173),AO173,1)&gt;=1,Q173*V173*AE173*AL173*IF(ISNUMBER(AO173),AO173,1)=0),"",Q173*V173*AE173*AL173*IF(ISNUMBER(AO173),AO173,1))</f>
        <v/>
      </c>
      <c r="AR173" s="16" t="str">
        <f ca="1">'Additional Shading 424'!$AP173</f>
        <v/>
      </c>
      <c r="AS173" s="16" t="str">
        <f ca="1">'Additional Shading 424'!$AQ173</f>
        <v/>
      </c>
      <c r="AZ173" s="15" t="e">
        <f ca="1">D173</f>
        <v>#REF!</v>
      </c>
      <c r="BA173" s="15" t="e">
        <f ca="1">C173</f>
        <v>#REF!</v>
      </c>
      <c r="BB173" s="14">
        <f>IF(AND(I173=0,J173=0),1,I173/J173)</f>
        <v>1</v>
      </c>
      <c r="BC173" s="14" t="e">
        <f ca="1">INT(MOD(BA173,360)/90)*90</f>
        <v>#REF!</v>
      </c>
      <c r="BD173" s="14" t="e">
        <f ca="1">IF(BC173=0,$BC$13+(1-$BC$13)/(1+$BB173^2)^$BD$13,IF(BC173=180,$BC$11+(1-$BC$11)/(1+$BB173^2)^$BD$11,$BC$12+(1-$BC$12)/(1+$BB173^2)^$BD$12))</f>
        <v>#REF!</v>
      </c>
      <c r="BE173" s="14" t="e">
        <f ca="1">IF(BC173=270,$BC$13+(1-$BC$13)/(1+$BB173^2)^$BD$13,IF(BC173=90,$BC$11+(1-$BC$11)/(1+$BB173^2)^$BD$11,$BC$12+(1-$BC$12)/(1+$BB173^2)^$BD$12))</f>
        <v>#REF!</v>
      </c>
      <c r="BF173" s="14" t="e">
        <f ca="1">BD173+1/2*(BE173-BD173)*(1-COS(2*($BA173-$BC173)*$BD$8))</f>
        <v>#REF!</v>
      </c>
      <c r="BG173" s="14" t="e">
        <f ca="1">IF(BC173=0,$BC$19*EXP($BD$19*$BB173)+1-$BC$19,IF(BC173=180,$BC$17+(1-$BC$17)/(1+$BB173^2)^$BD$17,$BC$18*EXP($BD$18*$BB173)+1-$BC$18))</f>
        <v>#REF!</v>
      </c>
      <c r="BH173" s="14" t="e">
        <f ca="1">IF(BC173=270,$BC$19*EXP($BD$19*$BB173)+1-$BC$19,IF(BC173=90,$BC$17+(1-$BC$17)/(1+$BB173^2)^$BD$17,$BC$18*EXP($BD$18*$BB173)+1-$BC$18))</f>
        <v>#REF!</v>
      </c>
      <c r="BI173" s="14" t="e">
        <f ca="1">BG173+1/2*(BH173-BG173)*(1-COS(2*($BA173-$BC173)*$BD$8))</f>
        <v>#REF!</v>
      </c>
      <c r="BJ173" s="14" t="e">
        <f ca="1">IF(OR(ISNUMBER(I173),ISNUMBER(J173)),MAX(BF173+1/2*(BI173-BF173)*(1-COS(2*$AZ173*$BD$8)),IF(SIN(RADIANS(D173))&lt;&gt;0,1-$I173/$G173/ABS(SIN(RADIANS(D173))),0)),IF(ISNUMBER(A173),1,#N/A))</f>
        <v>#N/A</v>
      </c>
      <c r="BK173" s="14"/>
      <c r="BL173" s="14" t="e">
        <f ca="1">S173/(0.5*F173+T173)</f>
        <v>#REF!</v>
      </c>
      <c r="BM173" s="14" t="e">
        <f ca="1">INT(MOD(BA173,360)/90)*90</f>
        <v>#REF!</v>
      </c>
      <c r="BN173" s="14" t="e">
        <f ca="1">IF(BM173=0,$BM$13*EXP($BN$13*$BL173)+1-$BM$13,IF(BM173=180,$BM$11*EXP($BN$11*$BL173)+1-$BM$11,$BM$12*EXP($BN$12*$BL173)+1-$BM$12))</f>
        <v>#REF!</v>
      </c>
      <c r="BO173" s="14" t="e">
        <f ca="1">IF(BM173=270,$BM$13*EXP($BN$13*$BL173)+1-$BM$13,IF(BM173=90,$BM$11*EXP($BN$11*$BL173)+1-$BM$11,$BM$12*EXP($BN$12*$BL173)+1-$BM$12))</f>
        <v>#REF!</v>
      </c>
      <c r="BP173" s="14" t="e">
        <f ca="1">BN173+1/2*(BO173-BN173)*(1-COS(2*($C173-$BM173)*$BN$8))</f>
        <v>#REF!</v>
      </c>
      <c r="BQ173" s="14" t="e">
        <f ca="1">IF(BM173=0,$BM$19*EXP($BN$19*$BL173)+1-$BM$19,IF(BM173=180,$BM$17*EXP($BN$17*$BL173)+1-$BM$17,$BM$18*EXP($BN$18*$BL173)+1-$BM$18))</f>
        <v>#REF!</v>
      </c>
      <c r="BR173" s="14" t="e">
        <f ca="1">IF(BM173=270,$BM$19*EXP($BN$19*$BL173)+1-$BM$19,IF(BM173=90,$BM$17*EXP($BN$17*$BL173)+1-$BM$17,$BM$18*EXP($BN$18*$BL173)+1-$BM$18))</f>
        <v>#REF!</v>
      </c>
      <c r="BS173" s="14" t="e">
        <f ca="1">BQ173+1/2*(BR173-BQ173)*(1-COS(2*($C173-$BM173)*$BN$8))</f>
        <v>#REF!</v>
      </c>
      <c r="BT173" s="14" t="e">
        <f ca="1">BP173+1/2*(BS173-BP173)*(1-COS(2*$AZ173*$BN$8))</f>
        <v>#REF!</v>
      </c>
      <c r="BU173" s="14"/>
      <c r="BV173" s="14" t="e">
        <f ca="1">X173/(0.5*G173+Y173)</f>
        <v>#REF!</v>
      </c>
      <c r="BW173" s="14" t="e">
        <f ca="1">INT(MOD(BA173,360)/90)*90</f>
        <v>#REF!</v>
      </c>
      <c r="BX173" s="14" t="e">
        <f ca="1">IF(BW173=0,$BW$13*EXP($BX$13*$BV173)+1-$BW$13,IF(BW173=180,$BW$11*EXP($BX$11*$BV173)+1-$BW$11,$BW$12*EXP($BX$12*$BV173)+1-$BW$12))</f>
        <v>#REF!</v>
      </c>
      <c r="BY173" s="14" t="e">
        <f ca="1">IF(BW173=270,$BW$13*EXP($BX$13*$BV173)+1-$BW$13,IF(BW173=90,$BW$11*EXP($BX$11*$BV173)+1-$BW$11,$BW$12*EXP($BX$12*$BV173)+1-$BW$12))</f>
        <v>#REF!</v>
      </c>
      <c r="BZ173" s="14" t="e">
        <f ca="1">BX173+1/2*(BY173-BX173)*(1-COS(2*($BA173-$BW173)*$BX$8))</f>
        <v>#REF!</v>
      </c>
      <c r="CA173" s="14" t="e">
        <f ca="1">MIN(1,IF(BW173=0,$BW$19*EXP($BX$19*$BV173)+1-$BW$19,IF(BW173=180,$BW$17*EXP($BX$17*$BV173)+1-$BW$17,$BW$18*EXP($BX$18*$BV173)+1-$BW$18)))</f>
        <v>#REF!</v>
      </c>
      <c r="CB173" s="14" t="e">
        <f ca="1">IF(BW173=270,$BW$19*EXP($BX$19*$BV173)+1-$BW$19,IF(BW173=90,$BW$17*EXP($BX$17*$BV173)+1-$BW$17,$BW$18*EXP($BX$18*$BV173)+1-$BW$18))</f>
        <v>#REF!</v>
      </c>
      <c r="CC173" s="14" t="e">
        <f ca="1">CA173+1/2*(CB173-CA173)*(1-COS(2*($BA173-$BW173)*$BX$8))</f>
        <v>#REF!</v>
      </c>
      <c r="CD173" s="14" t="e">
        <f ca="1">BZ173+1/2*(CC173-BZ173)*(1-COS(2*$AZ173*$BX$8))</f>
        <v>#REF!</v>
      </c>
      <c r="CI173" s="15" t="e">
        <f ca="1">D173</f>
        <v>#REF!</v>
      </c>
      <c r="CJ173" s="15" t="e">
        <f ca="1">C173</f>
        <v>#REF!</v>
      </c>
      <c r="CK173" s="14">
        <f>IF(AND(I173=0,J173=0),1,I173/J173)</f>
        <v>1</v>
      </c>
      <c r="CL173" s="14" t="e">
        <f ca="1">INT(MOD(CJ173,360)/90)*90</f>
        <v>#REF!</v>
      </c>
      <c r="CM173" s="14" t="e">
        <f ca="1">IF(CL173=0,$CL$13*EXP($CM$13*$CK173)+1-$CL$13,IF(CL173=180,$CL$11*EXP($CM$11*$CK173)+1-$CL$11,$CL$12*EXP($CM$12*$CK173)+1-$CL$12))</f>
        <v>#REF!</v>
      </c>
      <c r="CN173" s="14" t="e">
        <f ca="1">IF(CL173=270,$CL$13*EXP($CM$13*$CK173)+1-$CL$13,IF(CL173=90,$CL$11*EXP($CM$11*$CK173)+1-$CL$11,$CL$12*EXP($CM$12*$CK173)+1-$CL$12))</f>
        <v>#REF!</v>
      </c>
      <c r="CO173" s="14" t="e">
        <f ca="1">CM173+1/2*(CN173-CM173)*(1-COS(2*($CJ173-$CL173)*$CM$8))</f>
        <v>#REF!</v>
      </c>
      <c r="CP173" s="14" t="e">
        <f ca="1">IF(CL173=0,$CL$19*EXP($CM$19*$CK173)+1-$CL$19,IF(CL173=180,$CL$17*EXP($CM$17*$CK173)+1-$CL$17,$CL$18*EXP($CM$18*$CK173)+1-$CL$18))</f>
        <v>#REF!</v>
      </c>
      <c r="CQ173" s="14" t="e">
        <f ca="1">IF(CL173=270,$CL$19*EXP($CM$19*$CK173)+1-$CL$19,IF(CL173=90,$CL$17*EXP($CM$17*$CK173)+1-$CL$17,$CL$18*EXP($CM$18*$CK173)+1-$CL$18))</f>
        <v>#REF!</v>
      </c>
      <c r="CR173" s="14" t="e">
        <f ca="1">CP173+1/2*(CQ173-CP173)*(1-COS(2*($CJ173-$CL173)*$CM$8))</f>
        <v>#REF!</v>
      </c>
      <c r="CS173" s="14" t="e">
        <f ca="1">IF(OR(ISNUMBER(I173),ISNUMBER(J173)),MAX(CO173+1/2*(CR173-CO173)*(1-COS(2*$CI173*$CM$8)),IF(SIN(RADIANS(D173))&lt;&gt;0,1-$I173/$G173/ABS(SIN(RADIANS(D173))),0)),IF(ISNUMBER(A173),1,#N/A))</f>
        <v>#N/A</v>
      </c>
      <c r="CT173" s="14"/>
      <c r="CU173" s="14" t="e">
        <f ca="1">S173/(0.5*F173+T173)</f>
        <v>#REF!</v>
      </c>
      <c r="CV173" s="14" t="e">
        <f ca="1">INT(MOD(BA173,360)/90)*90</f>
        <v>#REF!</v>
      </c>
      <c r="CW173" s="14" t="e">
        <f ca="1">IF(CV173=0,$CV$13*EXP($CW$13*$CU173)+1-$CV$13,IF(CV173=180,$CV$11*EXP($CW$11*$CU173)+1-$CV$11,$CV$12*EXP($CW$12*$CU173)+1-$CV$12))</f>
        <v>#REF!</v>
      </c>
      <c r="CX173" s="14" t="e">
        <f ca="1">IF(CV173=270,$CV$13*EXP($CW$13*$CU173)+1-$CV$13,IF(CV173=90,$CV$11*EXP($CW$11*$CU173)+1-$CV$11,$CV$12*EXP($CW$12*$CU173)+1-$CV$12))</f>
        <v>#REF!</v>
      </c>
      <c r="CY173" s="14" t="e">
        <f ca="1">CW173+1/2*(CX173-CW173)*(1-COS(2*($CJ173-$CV173)*$CW$8))</f>
        <v>#REF!</v>
      </c>
      <c r="CZ173" s="14" t="e">
        <f ca="1">IF(CV173=0,$CV$19*EXP($CW$19*$CU173)+1-$CV$19,IF(CV173=180,$CV$17*EXP($CW$17*$CU173)+1-$CV$17,$CV$18*EXP($CW$18*$CU173)+1-$CV$18))</f>
        <v>#REF!</v>
      </c>
      <c r="DA173" s="14" t="e">
        <f ca="1">IF(CV173=270,$CV$19*EXP($CW$19*$CU173)+1-$CV$19,IF(CV173=90,$CV$17*EXP($CW$17*$CU173)+1-$CV$17,$CV$18*EXP($CW$18*$CU173)+1-$CV$18))</f>
        <v>#REF!</v>
      </c>
      <c r="DB173" s="14" t="e">
        <f ca="1">CZ173+1/2*(DA173-CZ173)*(1-COS(2*($CJ173-$CV173)*$CW$8))</f>
        <v>#REF!</v>
      </c>
      <c r="DC173" s="14" t="e">
        <f ca="1">IF(OR(ISNUMBER(S173),ISNUMBER(T173)),CY173+1/2*(DB173-CY173)*(1-COS(2*CI173*$CW$8)),IF(ISNUMBER(A173),1,#N/A))</f>
        <v>#N/A</v>
      </c>
      <c r="DD173" s="14"/>
      <c r="DE173" s="14" t="e">
        <f ca="1">X173/(0.5*G173+Y173)</f>
        <v>#REF!</v>
      </c>
      <c r="DF173" s="14" t="e">
        <f ca="1">INT(MOD(CJ173,360)/90)*90</f>
        <v>#REF!</v>
      </c>
      <c r="DG173" s="14" t="e">
        <f ca="1">IF(DF173=0,$DF$13*EXP($DG$13*$DE173)+1-$DF$13,IF(DF173=180,$DF$11*EXP($DG$11*$DE173)+1-$DF$11,$DF$12*EXP($DG$12*$DE173)+1-$DF$12))</f>
        <v>#REF!</v>
      </c>
      <c r="DH173" s="14" t="e">
        <f ca="1">IF(DF173=270,$DF$13*EXP($DG$13*$DE173)+1-$DF$13,IF(DF173=90,$DF$11*EXP($DG$11*$DE173)+1-$DF$11,$DF$12*EXP($DG$12*$DE173)+1-$DF$12))</f>
        <v>#REF!</v>
      </c>
      <c r="DI173" s="14" t="e">
        <f ca="1">DG173+1/2*(DH173-DG173)*(1-COS(2*($CJ173-$DF173)*$DG$8))</f>
        <v>#REF!</v>
      </c>
      <c r="DJ173" s="14" t="e">
        <f ca="1">MIN(1,IF(DF173=0,$DF$19+(1-$DF$19)/(1+$DE173^2)^$DG$19,IF(DF173=180,$DF$17+(1-$DF$17)/(1+$DE173^2)^$DG$17,$DF$18+(1-$DF$18)/(1+$DE173^2)^$DG$18)))</f>
        <v>#REF!</v>
      </c>
      <c r="DK173" s="14" t="e">
        <f ca="1">IF(DF173=270,$DF$19+(1-$DF$19)/(1+$DE173^2)^$DG$19,IF(DF173=90,$DF$17+(1-$DF$17)/(1+$DE173^2)^$DG$17,$DF$18+(1-$DF$18)/(1+$DE173^2)^$DG$18))</f>
        <v>#REF!</v>
      </c>
      <c r="DL173" s="14" t="e">
        <f ca="1">DJ173+1/2*(DK173-DJ173)*(1-COS(2*($CJ173-$DF173)*$DG$8))</f>
        <v>#REF!</v>
      </c>
      <c r="DM173" s="14" t="e">
        <f ca="1">IF(OR(ISNUMBER(X173),ISNUMBER(Y173)),DI173+1/2*(DL173-DI173)*(1-COS(2*$CI173*$DG$8)),IF(ISNUMBER(A173),1,#N/A))</f>
        <v>#N/A</v>
      </c>
    </row>
    <row r="174" spans="1:117" s="1" customFormat="1">
      <c r="A174" s="33" t="e">
        <f ca="1">INDIRECT("Shading!"&amp;$DZ$24&amp;$EA$24+ROW(A174)-23)</f>
        <v>#REF!</v>
      </c>
      <c r="B174" s="34" t="e">
        <f ca="1">INDIRECT("Shading!"&amp;$DZ$25&amp;$EA$25+ROW(B174)-23)</f>
        <v>#REF!</v>
      </c>
      <c r="C174" s="33" t="e">
        <f ca="1">INDIRECT("Shading!"&amp;$DZ$26&amp;$EA$26+ROW(C174)-23)</f>
        <v>#REF!</v>
      </c>
      <c r="D174" s="33" t="e">
        <f ca="1">INDIRECT("Shading!"&amp;$DZ$27&amp;$EA$27+ROW(D174)-23)</f>
        <v>#REF!</v>
      </c>
      <c r="E174" s="32" t="e">
        <f ca="1">INDIRECT("Shading!"&amp;$DZ$28&amp;$EA$28+ROW(E174)-23)</f>
        <v>#REF!</v>
      </c>
      <c r="F174" s="31" t="e">
        <f ca="1">INDIRECT("Shading!"&amp;$DZ$29&amp;$EA$29+ROW(F174)-23)</f>
        <v>#REF!</v>
      </c>
      <c r="G174" s="31" t="e">
        <f ca="1">INDIRECT("Shading!"&amp;$DZ$30&amp;$EA$30+ROW(G174)-23)</f>
        <v>#REF!</v>
      </c>
      <c r="H174" s="30" t="e">
        <f ca="1">INDIRECT("Shading!"&amp;$DZ$31&amp;$EA$31+ROW(H174)-23)</f>
        <v>#REF!</v>
      </c>
      <c r="I174" s="23"/>
      <c r="J174" s="23"/>
      <c r="K174" s="24"/>
      <c r="L174" s="19"/>
      <c r="M174" s="19"/>
      <c r="N174" s="25">
        <f ca="1">IF(AND(ISNUMBER(I174),ISNUMBER(J174),ISNUMBER(K174),ISNUMBER(L174),ISNUMBER(INDIRECT("Shading!"&amp;$DZ$33&amp;$EA$33+ROW(N174)-23))),INDIRECT("Shading!"&amp;$DZ$33&amp;$EA$33+ROW(N174)-23),1)</f>
        <v>1</v>
      </c>
      <c r="O174" s="25">
        <f ca="1">IF(AND(ISNUMBER(I174),ISNUMBER(J174),ISNUMBER(K174),ISNUMBER(L174),ISNUMBER(INDIRECT("Shading!"&amp;$DZ$34&amp;$EA$34+ROW(N174)-23))),INDIRECT("Shading!"&amp;$DZ$34&amp;$EA$34+ROW(O174)-23),1)</f>
        <v>1</v>
      </c>
      <c r="P174" s="18">
        <f ca="1">IF(AND(ISNUMBER(I174),ISNUMBER(J174),ISNUMBER(K174),ISNUMBER(L174),ISNUMBER(N174)),1-(N174-BJ174)*(K174/IF(OR(E174="East",E174="West"),45,90)*(1-L174)/N174),1)</f>
        <v>1</v>
      </c>
      <c r="Q174" s="17">
        <f ca="1">IF(AND(ISNUMBER(I174),ISNUMBER(J174),ISNUMBER(K174),ISNUMBER(M174),ISNUMBER(O174)),1-(O174-CS174)*(K174/IF(OR(E174="East",E174="West"),45,90)*(1-M174)/O174),1)</f>
        <v>1</v>
      </c>
      <c r="R174" s="32" t="str">
        <f ca="1">IF(OR(P174&gt;1,Q174&gt;1),"Horizon shading ","")</f>
        <v/>
      </c>
      <c r="S174" s="29"/>
      <c r="T174" s="28"/>
      <c r="U174" s="27">
        <f>IF(AND(ISNUMBER(S174),ISNUMBER(T174)),1-0.5*(1-BT174),1)</f>
        <v>1</v>
      </c>
      <c r="V174" s="26">
        <f>IF(AND(ISNUMBER(S174),ISNUMBER(T174)),1-0.5*(1-DC174),1)</f>
        <v>1</v>
      </c>
      <c r="W174" s="215" t="str">
        <f>IF(OR(U174&gt;1,V174&gt;1),"Reveal shading ","")</f>
        <v/>
      </c>
      <c r="X174" s="23"/>
      <c r="Y174" s="23"/>
      <c r="Z174" s="19"/>
      <c r="AA174" s="19"/>
      <c r="AB174" s="25">
        <f ca="1">IF(AND(ISNUMBER(X174),ISNUMBER(Y174),ISNUMBER(Z174),ISNUMBER(INDIRECT("Shading!"&amp;$DZ$35&amp;$EA$35+ROW(N174)-23))),INDIRECT("Shading!"&amp;$DZ$35&amp;$EA$35+ROW(N174)-23),1)</f>
        <v>1</v>
      </c>
      <c r="AC174" s="25">
        <f ca="1">IF(AND(ISNUMBER(X174),ISNUMBER(Y174),ISNUMBER(AA174),ISNUMBER(INDIRECT("Shading!"&amp;$DZ$36&amp;$EA$36+ROW(N174)-23))),INDIRECT("Shading!"&amp;$DZ$36&amp;$EA$36+ROW(O174)-23),1)</f>
        <v>1</v>
      </c>
      <c r="AD174" s="18">
        <f ca="1">IF(AND(ISNUMBER(X174),ISNUMBER(Y174),ISNUMBER(Z174),ISNUMBER(AB174)),1-(AB174-CD174)/AB174*(1-Z174),1)</f>
        <v>1</v>
      </c>
      <c r="AE174" s="17">
        <f ca="1">IF(AND(ISNUMBER(X174),ISNUMBER(Y174),ISNUMBER(AA174),ISNUMBER(AC174)),1-(AC174-DM174)/AC174*(1-AA174),1)</f>
        <v>1</v>
      </c>
      <c r="AF174" s="215" t="str">
        <f ca="1">IF(OR(AD174&gt;1,AE174&gt;1),"Overhang shading ","")</f>
        <v/>
      </c>
      <c r="AG174" s="24"/>
      <c r="AH174" s="24"/>
      <c r="AI174" s="23"/>
      <c r="AJ174" s="22">
        <f>IF(AND(ISNUMBER($AI$19),ISNUMBER(AG174)),$F174*$AI$19/1000*$AG174,0)</f>
        <v>0</v>
      </c>
      <c r="AK174" s="21">
        <f>IF(AND(ISNUMBER($AI$19),ISNUMBER(AH174)),IF(ISNUMBER($AI174),$AI174,$G174)*$AI$19/1000*$AH174,0)</f>
        <v>0</v>
      </c>
      <c r="AL174" s="20">
        <f>IF(OR(AJ174&gt;0,AK174&gt;0),1-(AJ174+AK174)/H174*$AI$18,1)</f>
        <v>1</v>
      </c>
      <c r="AM174" s="215" t="str">
        <f>IF(AL174&gt;1,"Glazing bars/juliet balcony shading ","")</f>
        <v/>
      </c>
      <c r="AN174" s="19"/>
      <c r="AO174" s="19"/>
      <c r="AP174" s="18" t="str">
        <f ca="1">IF(OR(P174*U174*AD174*AL174*IF(ISNUMBER(AN174),AN174,1)&gt;=1,P174*U174*AD174*AL174*IF(ISNUMBER(AN174),AN174,1)=0),"",P174*U174*AD174*AL174*IF(ISNUMBER(AN174),AN174,1))</f>
        <v/>
      </c>
      <c r="AQ174" s="17" t="str">
        <f ca="1">IF(OR(Q174*V174*AE174*AL174*IF(ISNUMBER(AO174),AO174,1)&gt;=1,Q174*V174*AE174*AL174*IF(ISNUMBER(AO174),AO174,1)=0),"",Q174*V174*AE174*AL174*IF(ISNUMBER(AO174),AO174,1))</f>
        <v/>
      </c>
      <c r="AR174" s="16" t="str">
        <f ca="1">'Additional Shading 424'!$AP174</f>
        <v/>
      </c>
      <c r="AS174" s="16" t="str">
        <f ca="1">'Additional Shading 424'!$AQ174</f>
        <v/>
      </c>
      <c r="AZ174" s="15" t="e">
        <f ca="1">D174</f>
        <v>#REF!</v>
      </c>
      <c r="BA174" s="15" t="e">
        <f ca="1">C174</f>
        <v>#REF!</v>
      </c>
      <c r="BB174" s="14">
        <f>IF(AND(I174=0,J174=0),1,I174/J174)</f>
        <v>1</v>
      </c>
      <c r="BC174" s="14" t="e">
        <f ca="1">INT(MOD(BA174,360)/90)*90</f>
        <v>#REF!</v>
      </c>
      <c r="BD174" s="14" t="e">
        <f ca="1">IF(BC174=0,$BC$13+(1-$BC$13)/(1+$BB174^2)^$BD$13,IF(BC174=180,$BC$11+(1-$BC$11)/(1+$BB174^2)^$BD$11,$BC$12+(1-$BC$12)/(1+$BB174^2)^$BD$12))</f>
        <v>#REF!</v>
      </c>
      <c r="BE174" s="14" t="e">
        <f ca="1">IF(BC174=270,$BC$13+(1-$BC$13)/(1+$BB174^2)^$BD$13,IF(BC174=90,$BC$11+(1-$BC$11)/(1+$BB174^2)^$BD$11,$BC$12+(1-$BC$12)/(1+$BB174^2)^$BD$12))</f>
        <v>#REF!</v>
      </c>
      <c r="BF174" s="14" t="e">
        <f ca="1">BD174+1/2*(BE174-BD174)*(1-COS(2*($BA174-$BC174)*$BD$8))</f>
        <v>#REF!</v>
      </c>
      <c r="BG174" s="14" t="e">
        <f ca="1">IF(BC174=0,$BC$19*EXP($BD$19*$BB174)+1-$BC$19,IF(BC174=180,$BC$17+(1-$BC$17)/(1+$BB174^2)^$BD$17,$BC$18*EXP($BD$18*$BB174)+1-$BC$18))</f>
        <v>#REF!</v>
      </c>
      <c r="BH174" s="14" t="e">
        <f ca="1">IF(BC174=270,$BC$19*EXP($BD$19*$BB174)+1-$BC$19,IF(BC174=90,$BC$17+(1-$BC$17)/(1+$BB174^2)^$BD$17,$BC$18*EXP($BD$18*$BB174)+1-$BC$18))</f>
        <v>#REF!</v>
      </c>
      <c r="BI174" s="14" t="e">
        <f ca="1">BG174+1/2*(BH174-BG174)*(1-COS(2*($BA174-$BC174)*$BD$8))</f>
        <v>#REF!</v>
      </c>
      <c r="BJ174" s="14" t="e">
        <f ca="1">IF(OR(ISNUMBER(I174),ISNUMBER(J174)),MAX(BF174+1/2*(BI174-BF174)*(1-COS(2*$AZ174*$BD$8)),IF(SIN(RADIANS(D174))&lt;&gt;0,1-$I174/$G174/ABS(SIN(RADIANS(D174))),0)),IF(ISNUMBER(A174),1,#N/A))</f>
        <v>#N/A</v>
      </c>
      <c r="BK174" s="14"/>
      <c r="BL174" s="14" t="e">
        <f ca="1">S174/(0.5*F174+T174)</f>
        <v>#REF!</v>
      </c>
      <c r="BM174" s="14" t="e">
        <f ca="1">INT(MOD(BA174,360)/90)*90</f>
        <v>#REF!</v>
      </c>
      <c r="BN174" s="14" t="e">
        <f ca="1">IF(BM174=0,$BM$13*EXP($BN$13*$BL174)+1-$BM$13,IF(BM174=180,$BM$11*EXP($BN$11*$BL174)+1-$BM$11,$BM$12*EXP($BN$12*$BL174)+1-$BM$12))</f>
        <v>#REF!</v>
      </c>
      <c r="BO174" s="14" t="e">
        <f ca="1">IF(BM174=270,$BM$13*EXP($BN$13*$BL174)+1-$BM$13,IF(BM174=90,$BM$11*EXP($BN$11*$BL174)+1-$BM$11,$BM$12*EXP($BN$12*$BL174)+1-$BM$12))</f>
        <v>#REF!</v>
      </c>
      <c r="BP174" s="14" t="e">
        <f ca="1">BN174+1/2*(BO174-BN174)*(1-COS(2*($C174-$BM174)*$BN$8))</f>
        <v>#REF!</v>
      </c>
      <c r="BQ174" s="14" t="e">
        <f ca="1">IF(BM174=0,$BM$19*EXP($BN$19*$BL174)+1-$BM$19,IF(BM174=180,$BM$17*EXP($BN$17*$BL174)+1-$BM$17,$BM$18*EXP($BN$18*$BL174)+1-$BM$18))</f>
        <v>#REF!</v>
      </c>
      <c r="BR174" s="14" t="e">
        <f ca="1">IF(BM174=270,$BM$19*EXP($BN$19*$BL174)+1-$BM$19,IF(BM174=90,$BM$17*EXP($BN$17*$BL174)+1-$BM$17,$BM$18*EXP($BN$18*$BL174)+1-$BM$18))</f>
        <v>#REF!</v>
      </c>
      <c r="BS174" s="14" t="e">
        <f ca="1">BQ174+1/2*(BR174-BQ174)*(1-COS(2*($C174-$BM174)*$BN$8))</f>
        <v>#REF!</v>
      </c>
      <c r="BT174" s="14" t="e">
        <f ca="1">BP174+1/2*(BS174-BP174)*(1-COS(2*$AZ174*$BN$8))</f>
        <v>#REF!</v>
      </c>
      <c r="BU174" s="14"/>
      <c r="BV174" s="14" t="e">
        <f ca="1">X174/(0.5*G174+Y174)</f>
        <v>#REF!</v>
      </c>
      <c r="BW174" s="14" t="e">
        <f ca="1">INT(MOD(BA174,360)/90)*90</f>
        <v>#REF!</v>
      </c>
      <c r="BX174" s="14" t="e">
        <f ca="1">IF(BW174=0,$BW$13*EXP($BX$13*$BV174)+1-$BW$13,IF(BW174=180,$BW$11*EXP($BX$11*$BV174)+1-$BW$11,$BW$12*EXP($BX$12*$BV174)+1-$BW$12))</f>
        <v>#REF!</v>
      </c>
      <c r="BY174" s="14" t="e">
        <f ca="1">IF(BW174=270,$BW$13*EXP($BX$13*$BV174)+1-$BW$13,IF(BW174=90,$BW$11*EXP($BX$11*$BV174)+1-$BW$11,$BW$12*EXP($BX$12*$BV174)+1-$BW$12))</f>
        <v>#REF!</v>
      </c>
      <c r="BZ174" s="14" t="e">
        <f ca="1">BX174+1/2*(BY174-BX174)*(1-COS(2*($BA174-$BW174)*$BX$8))</f>
        <v>#REF!</v>
      </c>
      <c r="CA174" s="14" t="e">
        <f ca="1">MIN(1,IF(BW174=0,$BW$19*EXP($BX$19*$BV174)+1-$BW$19,IF(BW174=180,$BW$17*EXP($BX$17*$BV174)+1-$BW$17,$BW$18*EXP($BX$18*$BV174)+1-$BW$18)))</f>
        <v>#REF!</v>
      </c>
      <c r="CB174" s="14" t="e">
        <f ca="1">IF(BW174=270,$BW$19*EXP($BX$19*$BV174)+1-$BW$19,IF(BW174=90,$BW$17*EXP($BX$17*$BV174)+1-$BW$17,$BW$18*EXP($BX$18*$BV174)+1-$BW$18))</f>
        <v>#REF!</v>
      </c>
      <c r="CC174" s="14" t="e">
        <f ca="1">CA174+1/2*(CB174-CA174)*(1-COS(2*($BA174-$BW174)*$BX$8))</f>
        <v>#REF!</v>
      </c>
      <c r="CD174" s="14" t="e">
        <f ca="1">BZ174+1/2*(CC174-BZ174)*(1-COS(2*$AZ174*$BX$8))</f>
        <v>#REF!</v>
      </c>
      <c r="CI174" s="15" t="e">
        <f ca="1">D174</f>
        <v>#REF!</v>
      </c>
      <c r="CJ174" s="15" t="e">
        <f ca="1">C174</f>
        <v>#REF!</v>
      </c>
      <c r="CK174" s="14">
        <f>IF(AND(I174=0,J174=0),1,I174/J174)</f>
        <v>1</v>
      </c>
      <c r="CL174" s="14" t="e">
        <f ca="1">INT(MOD(CJ174,360)/90)*90</f>
        <v>#REF!</v>
      </c>
      <c r="CM174" s="14" t="e">
        <f ca="1">IF(CL174=0,$CL$13*EXP($CM$13*$CK174)+1-$CL$13,IF(CL174=180,$CL$11*EXP($CM$11*$CK174)+1-$CL$11,$CL$12*EXP($CM$12*$CK174)+1-$CL$12))</f>
        <v>#REF!</v>
      </c>
      <c r="CN174" s="14" t="e">
        <f ca="1">IF(CL174=270,$CL$13*EXP($CM$13*$CK174)+1-$CL$13,IF(CL174=90,$CL$11*EXP($CM$11*$CK174)+1-$CL$11,$CL$12*EXP($CM$12*$CK174)+1-$CL$12))</f>
        <v>#REF!</v>
      </c>
      <c r="CO174" s="14" t="e">
        <f ca="1">CM174+1/2*(CN174-CM174)*(1-COS(2*($CJ174-$CL174)*$CM$8))</f>
        <v>#REF!</v>
      </c>
      <c r="CP174" s="14" t="e">
        <f ca="1">IF(CL174=0,$CL$19*EXP($CM$19*$CK174)+1-$CL$19,IF(CL174=180,$CL$17*EXP($CM$17*$CK174)+1-$CL$17,$CL$18*EXP($CM$18*$CK174)+1-$CL$18))</f>
        <v>#REF!</v>
      </c>
      <c r="CQ174" s="14" t="e">
        <f ca="1">IF(CL174=270,$CL$19*EXP($CM$19*$CK174)+1-$CL$19,IF(CL174=90,$CL$17*EXP($CM$17*$CK174)+1-$CL$17,$CL$18*EXP($CM$18*$CK174)+1-$CL$18))</f>
        <v>#REF!</v>
      </c>
      <c r="CR174" s="14" t="e">
        <f ca="1">CP174+1/2*(CQ174-CP174)*(1-COS(2*($CJ174-$CL174)*$CM$8))</f>
        <v>#REF!</v>
      </c>
      <c r="CS174" s="14" t="e">
        <f ca="1">IF(OR(ISNUMBER(I174),ISNUMBER(J174)),MAX(CO174+1/2*(CR174-CO174)*(1-COS(2*$CI174*$CM$8)),IF(SIN(RADIANS(D174))&lt;&gt;0,1-$I174/$G174/ABS(SIN(RADIANS(D174))),0)),IF(ISNUMBER(A174),1,#N/A))</f>
        <v>#N/A</v>
      </c>
      <c r="CT174" s="14"/>
      <c r="CU174" s="14" t="e">
        <f ca="1">S174/(0.5*F174+T174)</f>
        <v>#REF!</v>
      </c>
      <c r="CV174" s="14" t="e">
        <f ca="1">INT(MOD(BA174,360)/90)*90</f>
        <v>#REF!</v>
      </c>
      <c r="CW174" s="14" t="e">
        <f ca="1">IF(CV174=0,$CV$13*EXP($CW$13*$CU174)+1-$CV$13,IF(CV174=180,$CV$11*EXP($CW$11*$CU174)+1-$CV$11,$CV$12*EXP($CW$12*$CU174)+1-$CV$12))</f>
        <v>#REF!</v>
      </c>
      <c r="CX174" s="14" t="e">
        <f ca="1">IF(CV174=270,$CV$13*EXP($CW$13*$CU174)+1-$CV$13,IF(CV174=90,$CV$11*EXP($CW$11*$CU174)+1-$CV$11,$CV$12*EXP($CW$12*$CU174)+1-$CV$12))</f>
        <v>#REF!</v>
      </c>
      <c r="CY174" s="14" t="e">
        <f ca="1">CW174+1/2*(CX174-CW174)*(1-COS(2*($CJ174-$CV174)*$CW$8))</f>
        <v>#REF!</v>
      </c>
      <c r="CZ174" s="14" t="e">
        <f ca="1">IF(CV174=0,$CV$19*EXP($CW$19*$CU174)+1-$CV$19,IF(CV174=180,$CV$17*EXP($CW$17*$CU174)+1-$CV$17,$CV$18*EXP($CW$18*$CU174)+1-$CV$18))</f>
        <v>#REF!</v>
      </c>
      <c r="DA174" s="14" t="e">
        <f ca="1">IF(CV174=270,$CV$19*EXP($CW$19*$CU174)+1-$CV$19,IF(CV174=90,$CV$17*EXP($CW$17*$CU174)+1-$CV$17,$CV$18*EXP($CW$18*$CU174)+1-$CV$18))</f>
        <v>#REF!</v>
      </c>
      <c r="DB174" s="14" t="e">
        <f ca="1">CZ174+1/2*(DA174-CZ174)*(1-COS(2*($CJ174-$CV174)*$CW$8))</f>
        <v>#REF!</v>
      </c>
      <c r="DC174" s="14" t="e">
        <f ca="1">IF(OR(ISNUMBER(S174),ISNUMBER(T174)),CY174+1/2*(DB174-CY174)*(1-COS(2*CI174*$CW$8)),IF(ISNUMBER(A174),1,#N/A))</f>
        <v>#N/A</v>
      </c>
      <c r="DD174" s="14"/>
      <c r="DE174" s="14" t="e">
        <f ca="1">X174/(0.5*G174+Y174)</f>
        <v>#REF!</v>
      </c>
      <c r="DF174" s="14" t="e">
        <f ca="1">INT(MOD(CJ174,360)/90)*90</f>
        <v>#REF!</v>
      </c>
      <c r="DG174" s="14" t="e">
        <f ca="1">IF(DF174=0,$DF$13*EXP($DG$13*$DE174)+1-$DF$13,IF(DF174=180,$DF$11*EXP($DG$11*$DE174)+1-$DF$11,$DF$12*EXP($DG$12*$DE174)+1-$DF$12))</f>
        <v>#REF!</v>
      </c>
      <c r="DH174" s="14" t="e">
        <f ca="1">IF(DF174=270,$DF$13*EXP($DG$13*$DE174)+1-$DF$13,IF(DF174=90,$DF$11*EXP($DG$11*$DE174)+1-$DF$11,$DF$12*EXP($DG$12*$DE174)+1-$DF$12))</f>
        <v>#REF!</v>
      </c>
      <c r="DI174" s="14" t="e">
        <f ca="1">DG174+1/2*(DH174-DG174)*(1-COS(2*($CJ174-$DF174)*$DG$8))</f>
        <v>#REF!</v>
      </c>
      <c r="DJ174" s="14" t="e">
        <f ca="1">MIN(1,IF(DF174=0,$DF$19+(1-$DF$19)/(1+$DE174^2)^$DG$19,IF(DF174=180,$DF$17+(1-$DF$17)/(1+$DE174^2)^$DG$17,$DF$18+(1-$DF$18)/(1+$DE174^2)^$DG$18)))</f>
        <v>#REF!</v>
      </c>
      <c r="DK174" s="14" t="e">
        <f ca="1">IF(DF174=270,$DF$19+(1-$DF$19)/(1+$DE174^2)^$DG$19,IF(DF174=90,$DF$17+(1-$DF$17)/(1+$DE174^2)^$DG$17,$DF$18+(1-$DF$18)/(1+$DE174^2)^$DG$18))</f>
        <v>#REF!</v>
      </c>
      <c r="DL174" s="14" t="e">
        <f ca="1">DJ174+1/2*(DK174-DJ174)*(1-COS(2*($CJ174-$DF174)*$DG$8))</f>
        <v>#REF!</v>
      </c>
      <c r="DM174" s="14" t="e">
        <f ca="1">IF(OR(ISNUMBER(X174),ISNUMBER(Y174)),DI174+1/2*(DL174-DI174)*(1-COS(2*$CI174*$DG$8)),IF(ISNUMBER(A174),1,#N/A))</f>
        <v>#N/A</v>
      </c>
    </row>
    <row r="175" spans="1:117" s="1" customFormat="1" ht="16.2">
      <c r="A175" s="13"/>
      <c r="B175" s="13"/>
      <c r="C175" s="13"/>
      <c r="D175" s="12"/>
      <c r="E175" s="12"/>
      <c r="F175" s="11"/>
      <c r="G175" s="11"/>
      <c r="H175" s="10"/>
      <c r="I175" s="5"/>
      <c r="J175" s="5"/>
      <c r="K175" s="5"/>
      <c r="L175" s="6"/>
      <c r="M175" s="6"/>
      <c r="N175" s="6"/>
      <c r="O175" s="6"/>
      <c r="P175" s="9"/>
      <c r="Q175" s="9"/>
      <c r="R175" s="9"/>
      <c r="S175" s="9"/>
      <c r="T175" s="9"/>
      <c r="U175" s="9"/>
      <c r="V175" s="9"/>
      <c r="W175" s="9"/>
      <c r="X175" s="5"/>
      <c r="Y175" s="5"/>
      <c r="Z175" s="6"/>
      <c r="AA175" s="6"/>
      <c r="AB175" s="6"/>
      <c r="AC175" s="6"/>
      <c r="AD175" s="8"/>
      <c r="AE175" s="8"/>
      <c r="AF175" s="8"/>
      <c r="AG175" s="7"/>
      <c r="AH175" s="7"/>
      <c r="AI175" s="5"/>
      <c r="AJ175" s="5"/>
      <c r="AK175" s="5"/>
      <c r="AL175" s="6"/>
      <c r="AM175" s="6"/>
      <c r="AN175" s="5"/>
      <c r="AO175" s="5"/>
      <c r="AP175" s="4"/>
      <c r="AQ175" s="3"/>
      <c r="AR175" s="2"/>
      <c r="AS175" s="2"/>
    </row>
  </sheetData>
  <mergeCells count="3">
    <mergeCell ref="K1:Z1"/>
    <mergeCell ref="AA1:AG1"/>
    <mergeCell ref="AH1:AI1"/>
  </mergeCells>
  <dataValidations count="4">
    <dataValidation type="decimal" allowBlank="1" showInputMessage="1" showErrorMessage="1" sqref="Z23:AC175 AN23:AO175 L23:O175" xr:uid="{3D595641-8A24-42D5-87F0-C51BA3D2ADCA}">
      <formula1>0</formula1>
      <formula2>1</formula2>
    </dataValidation>
    <dataValidation type="whole" operator="lessThanOrEqual" allowBlank="1" showInputMessage="1" showErrorMessage="1" sqref="K23:K175" xr:uid="{06319FDB-A6C7-49CB-A64E-D0245713FD75}">
      <formula1>90</formula1>
    </dataValidation>
    <dataValidation type="whole" operator="greaterThan" allowBlank="1" showInputMessage="1" showErrorMessage="1" sqref="AG23:AH175 AI19" xr:uid="{8CFB7D90-00CD-4213-9C57-ECEE3E30B434}">
      <formula1>0</formula1>
    </dataValidation>
    <dataValidation type="custom" allowBlank="1" showInputMessage="1" showErrorMessage="1" sqref="AI23:AI174" xr:uid="{BF495419-8635-47AA-A7C5-BAC24348FC00}">
      <formula1>AI23&gt;0</formula1>
    </dataValidation>
  </dataValidations>
  <pageMargins left="0.70866141732283472" right="0.70866141732283472" top="0.74803149606299213" bottom="0.74803149606299213" header="0.31496062992125984" footer="0.31496062992125984"/>
  <pageSetup paperSize="9" scale="37" orientation="landscape" horizontalDpi="4294967294"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dbb7957-d4d5-4a28-af6f-edf9d8e47f60" xsi:nil="true"/>
    <lcf76f155ced4ddcb4097134ff3c332f xmlns="b0343153-5017-4a12-9fd9-0fc71044cb4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CE5CC431E985D4CAC3519FB68CCFA72" ma:contentTypeVersion="15" ma:contentTypeDescription="Create a new document." ma:contentTypeScope="" ma:versionID="c51d52cb918832b36a008edeecf79c52">
  <xsd:schema xmlns:xsd="http://www.w3.org/2001/XMLSchema" xmlns:xs="http://www.w3.org/2001/XMLSchema" xmlns:p="http://schemas.microsoft.com/office/2006/metadata/properties" xmlns:ns2="b0343153-5017-4a12-9fd9-0fc71044cb42" xmlns:ns3="bdbb7957-d4d5-4a28-af6f-edf9d8e47f60" targetNamespace="http://schemas.microsoft.com/office/2006/metadata/properties" ma:root="true" ma:fieldsID="0f36921e8cb1f78513b2dcbea2824159" ns2:_="" ns3:_="">
    <xsd:import namespace="b0343153-5017-4a12-9fd9-0fc71044cb42"/>
    <xsd:import namespace="bdbb7957-d4d5-4a28-af6f-edf9d8e47f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43153-5017-4a12-9fd9-0fc71044cb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51490c9-bb9e-489f-8545-54cdad7e09d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bb7957-d4d5-4a28-af6f-edf9d8e47f6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39ccf98-266d-4a2d-8cf0-e4b594fc909c}" ma:internalName="TaxCatchAll" ma:showField="CatchAllData" ma:web="bdbb7957-d4d5-4a28-af6f-edf9d8e47f6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213870-92AD-421B-8153-31504A0AC06E}">
  <ds:schemaRefs>
    <ds:schemaRef ds:uri="http://schemas.microsoft.com/office/2006/metadata/properties"/>
    <ds:schemaRef ds:uri="http://schemas.microsoft.com/office/infopath/2007/PartnerControls"/>
    <ds:schemaRef ds:uri="bdbb7957-d4d5-4a28-af6f-edf9d8e47f60"/>
    <ds:schemaRef ds:uri="b0343153-5017-4a12-9fd9-0fc71044cb42"/>
  </ds:schemaRefs>
</ds:datastoreItem>
</file>

<file path=customXml/itemProps2.xml><?xml version="1.0" encoding="utf-8"?>
<ds:datastoreItem xmlns:ds="http://schemas.openxmlformats.org/officeDocument/2006/customXml" ds:itemID="{54CA38E4-00D1-4A90-9469-2F9AE4D934C2}">
  <ds:schemaRefs>
    <ds:schemaRef ds:uri="http://schemas.microsoft.com/sharepoint/v3/contenttype/forms"/>
  </ds:schemaRefs>
</ds:datastoreItem>
</file>

<file path=customXml/itemProps3.xml><?xml version="1.0" encoding="utf-8"?>
<ds:datastoreItem xmlns:ds="http://schemas.openxmlformats.org/officeDocument/2006/customXml" ds:itemID="{522A1443-6E40-4C03-9346-A2CFA0F237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43153-5017-4a12-9fd9-0fc71044cb42"/>
    <ds:schemaRef ds:uri="bdbb7957-d4d5-4a28-af6f-edf9d8e47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Instructions</vt:lpstr>
      <vt:lpstr>Additional Shading 424</vt:lpstr>
      <vt:lpstr>'Additional Shading 424'!Print_Area</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Liam McDonagh-Greaves</dc:creator>
  <cp:lastModifiedBy>Liam McDonagh-Greaves</cp:lastModifiedBy>
  <dcterms:created xsi:type="dcterms:W3CDTF">2022-10-28T12:11:14Z</dcterms:created>
  <dcterms:modified xsi:type="dcterms:W3CDTF">2025-05-16T12:31:48Z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0x0101001CE5CC431E985D4CAC3519FB68CCFA72</vt:lpwstr>
  </property>
  <property fmtid="{D5CDD505-2E9C-101B-9397-08002B2CF9AE}" pid="3" name="Order">
    <vt:r8>564800</vt:r8>
  </property>
  <property fmtid="{D5CDD505-2E9C-101B-9397-08002B2CF9AE}" pid="4" name="MediaServiceImageTags">
    <vt:lpwstr/>
  </property>
</Properties>
</file>