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ew\Dropbox\Businesses\Help Keep My Money\Financial Management Services\Personal Finance Workshops\Financial Independence\"/>
    </mc:Choice>
  </mc:AlternateContent>
  <bookViews>
    <workbookView xWindow="0" yWindow="150" windowWidth="9210" windowHeight="5325" tabRatio="946"/>
  </bookViews>
  <sheets>
    <sheet name="Template" sheetId="4" r:id="rId1"/>
    <sheet name="Investment" sheetId="5" r:id="rId2"/>
    <sheet name="Time" sheetId="6" r:id="rId3"/>
    <sheet name="ROI" sheetId="7" r:id="rId4"/>
  </sheets>
  <calcPr calcId="171027"/>
</workbook>
</file>

<file path=xl/calcChain.xml><?xml version="1.0" encoding="utf-8"?>
<calcChain xmlns="http://schemas.openxmlformats.org/spreadsheetml/2006/main">
  <c r="C4" i="4" l="1"/>
  <c r="B6" i="7" l="1"/>
  <c r="C6" i="7" s="1"/>
  <c r="B5" i="7"/>
  <c r="B2" i="7"/>
  <c r="C2" i="7" s="1"/>
  <c r="D2" i="7" s="1"/>
  <c r="B2" i="6"/>
  <c r="C2" i="6" s="1"/>
  <c r="D2" i="6" s="1"/>
  <c r="B6" i="6"/>
  <c r="B5" i="6"/>
  <c r="D5" i="6" s="1"/>
  <c r="B6" i="5"/>
  <c r="C6" i="5" s="1"/>
  <c r="B2" i="5"/>
  <c r="C2" i="5" s="1"/>
  <c r="D2" i="5" s="1"/>
  <c r="B5" i="5"/>
  <c r="D5" i="5" s="1"/>
  <c r="B11" i="4"/>
  <c r="B8" i="6"/>
  <c r="C8" i="6" s="1"/>
  <c r="D8" i="6" s="1"/>
  <c r="C2" i="4"/>
  <c r="D2" i="4" s="1"/>
  <c r="B8" i="7" l="1"/>
  <c r="B8" i="5"/>
  <c r="C8" i="5" s="1"/>
  <c r="D5" i="7"/>
  <c r="C6" i="4"/>
  <c r="C6" i="6" s="1"/>
  <c r="D5" i="4"/>
  <c r="A12" i="4" l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C8" i="4" l="1"/>
  <c r="D8" i="4" s="1"/>
  <c r="B4" i="4"/>
  <c r="C4" i="7" l="1"/>
  <c r="D4" i="7" s="1"/>
  <c r="C11" i="4"/>
  <c r="D8" i="7"/>
  <c r="C5" i="4" l="1"/>
  <c r="D4" i="4"/>
  <c r="D6" i="4" s="1"/>
  <c r="C8" i="7"/>
  <c r="D6" i="7"/>
  <c r="B4" i="7" l="1"/>
  <c r="B11" i="7" s="1"/>
  <c r="C5" i="7"/>
  <c r="B12" i="7" s="1"/>
  <c r="B4" i="6"/>
  <c r="D11" i="4" l="1"/>
  <c r="B12" i="4" s="1"/>
  <c r="C12" i="4" s="1"/>
  <c r="D12" i="4" l="1"/>
  <c r="B13" i="4" s="1"/>
  <c r="C13" i="4" s="1"/>
  <c r="D13" i="4" l="1"/>
  <c r="B14" i="4" s="1"/>
  <c r="C14" i="4" s="1"/>
  <c r="D14" i="4" l="1"/>
  <c r="B15" i="4" s="1"/>
  <c r="C15" i="4" s="1"/>
  <c r="D15" i="4" l="1"/>
  <c r="B16" i="4" s="1"/>
  <c r="C16" i="4" s="1"/>
  <c r="D16" i="4" l="1"/>
  <c r="B17" i="4" s="1"/>
  <c r="C17" i="4" s="1"/>
  <c r="D17" i="4" l="1"/>
  <c r="B18" i="4" s="1"/>
  <c r="C18" i="4" s="1"/>
  <c r="D18" i="4" l="1"/>
  <c r="B19" i="4" s="1"/>
  <c r="C19" i="4" s="1"/>
  <c r="D19" i="4" l="1"/>
  <c r="B20" i="4" s="1"/>
  <c r="C20" i="4" s="1"/>
  <c r="D20" i="4" l="1"/>
  <c r="B21" i="4" s="1"/>
  <c r="C21" i="4" s="1"/>
  <c r="D21" i="4" l="1"/>
  <c r="B22" i="4" s="1"/>
  <c r="C22" i="4" s="1"/>
  <c r="D22" i="4" l="1"/>
  <c r="B23" i="4" s="1"/>
  <c r="C23" i="4" s="1"/>
  <c r="D23" i="4" l="1"/>
  <c r="B24" i="4" s="1"/>
  <c r="C24" i="4" s="1"/>
  <c r="D24" i="4" l="1"/>
  <c r="B25" i="4" s="1"/>
  <c r="C25" i="4" s="1"/>
  <c r="D25" i="4" l="1"/>
  <c r="B26" i="4" s="1"/>
  <c r="C26" i="4" s="1"/>
  <c r="D26" i="4" l="1"/>
  <c r="B27" i="4" s="1"/>
  <c r="C27" i="4" s="1"/>
  <c r="D27" i="4" l="1"/>
  <c r="B28" i="4" s="1"/>
  <c r="C28" i="4" s="1"/>
  <c r="D28" i="4" l="1"/>
  <c r="B29" i="4" s="1"/>
  <c r="C29" i="4" s="1"/>
  <c r="D29" i="4" l="1"/>
  <c r="B30" i="4" s="1"/>
  <c r="C30" i="4" s="1"/>
  <c r="D30" i="4" l="1"/>
  <c r="B4" i="5"/>
  <c r="C4" i="5" s="1"/>
  <c r="C4" i="6" s="1"/>
  <c r="D4" i="6" l="1"/>
  <c r="D6" i="6" s="1"/>
  <c r="B12" i="6" s="1"/>
  <c r="C5" i="6"/>
  <c r="B11" i="6"/>
  <c r="D4" i="5"/>
  <c r="D8" i="5"/>
  <c r="D6" i="5" s="1"/>
  <c r="B12" i="5" s="1"/>
  <c r="C5" i="5"/>
  <c r="B11" i="5" s="1"/>
</calcChain>
</file>

<file path=xl/sharedStrings.xml><?xml version="1.0" encoding="utf-8"?>
<sst xmlns="http://schemas.openxmlformats.org/spreadsheetml/2006/main" count="45" uniqueCount="20">
  <si>
    <t>Annual Investment</t>
  </si>
  <si>
    <t>ROI</t>
  </si>
  <si>
    <t>Time</t>
  </si>
  <si>
    <t>Investment</t>
  </si>
  <si>
    <t>Number of Years Remaining</t>
  </si>
  <si>
    <t>Income Producing Assets Goal</t>
  </si>
  <si>
    <t>Current Investment Balance</t>
  </si>
  <si>
    <t>Doubling the annual investment amount has the following effects on Time and ROI:</t>
  </si>
  <si>
    <t>Doubling the ROI has the following effects on Investment and Time:</t>
  </si>
  <si>
    <t>Year</t>
  </si>
  <si>
    <t>Beginning Balance</t>
  </si>
  <si>
    <t>Ending Balance</t>
  </si>
  <si>
    <t>Investment + RIO</t>
  </si>
  <si>
    <t>Asset ROI</t>
  </si>
  <si>
    <t>Halving the investment time has the following effects on Investment and ROI:</t>
  </si>
  <si>
    <t xml:space="preserve"> - Investment: Increases by:</t>
  </si>
  <si>
    <t xml:space="preserve"> - ROI: Increases by:</t>
  </si>
  <si>
    <t xml:space="preserve"> - Time: Reduces by:</t>
  </si>
  <si>
    <t xml:space="preserve"> - ROI: Reduces by:</t>
  </si>
  <si>
    <t xml:space="preserve"> - Investment: Decreases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</si>
</sst>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164" fontId="0" fillId="0" borderId="0" xfId="2" applyNumberFormat="1" applyFont="1"/>
    <xf numFmtId="165" fontId="0" fillId="0" borderId="0" xfId="1" applyNumberFormat="1" applyFont="1"/>
    <xf numFmtId="9" fontId="0" fillId="0" borderId="0" xfId="3" applyFont="1"/>
    <xf numFmtId="0" fontId="2" fillId="0" borderId="0" xfId="0" applyFont="1"/>
    <xf numFmtId="164" fontId="2" fillId="0" borderId="0" xfId="2" applyNumberFormat="1" applyFont="1"/>
    <xf numFmtId="0" fontId="0" fillId="0" borderId="0" xfId="0" applyBorder="1"/>
    <xf numFmtId="0" fontId="4" fillId="0" borderId="1" xfId="0" applyFont="1" applyBorder="1"/>
    <xf numFmtId="164" fontId="4" fillId="0" borderId="10" xfId="2" applyNumberFormat="1" applyFont="1" applyBorder="1" applyAlignment="1">
      <alignment horizontal="center"/>
    </xf>
    <xf numFmtId="164" fontId="4" fillId="0" borderId="8" xfId="2" applyNumberFormat="1" applyFont="1" applyBorder="1" applyAlignment="1">
      <alignment horizontal="center"/>
    </xf>
    <xf numFmtId="164" fontId="4" fillId="0" borderId="9" xfId="2" applyNumberFormat="1" applyFont="1" applyBorder="1" applyAlignment="1">
      <alignment horizontal="center"/>
    </xf>
    <xf numFmtId="164" fontId="5" fillId="0" borderId="10" xfId="2" applyNumberFormat="1" applyFont="1" applyBorder="1"/>
    <xf numFmtId="164" fontId="5" fillId="0" borderId="8" xfId="2" applyNumberFormat="1" applyFont="1" applyBorder="1"/>
    <xf numFmtId="164" fontId="5" fillId="0" borderId="9" xfId="2" applyNumberFormat="1" applyFont="1" applyBorder="1"/>
    <xf numFmtId="0" fontId="4" fillId="0" borderId="0" xfId="0" applyFont="1" applyBorder="1"/>
    <xf numFmtId="164" fontId="5" fillId="0" borderId="0" xfId="2" applyNumberFormat="1" applyFont="1" applyBorder="1"/>
    <xf numFmtId="0" fontId="4" fillId="0" borderId="15" xfId="0" applyFont="1" applyBorder="1"/>
    <xf numFmtId="164" fontId="5" fillId="2" borderId="16" xfId="2" applyNumberFormat="1" applyFont="1" applyFill="1" applyBorder="1"/>
    <xf numFmtId="164" fontId="5" fillId="0" borderId="3" xfId="2" applyNumberFormat="1" applyFont="1" applyBorder="1"/>
    <xf numFmtId="164" fontId="5" fillId="0" borderId="4" xfId="2" applyNumberFormat="1" applyFont="1" applyBorder="1"/>
    <xf numFmtId="9" fontId="4" fillId="0" borderId="13" xfId="3" applyFont="1" applyBorder="1"/>
    <xf numFmtId="43" fontId="5" fillId="0" borderId="11" xfId="1" applyNumberFormat="1" applyFont="1" applyBorder="1"/>
    <xf numFmtId="43" fontId="5" fillId="2" borderId="2" xfId="1" applyNumberFormat="1" applyFont="1" applyFill="1" applyBorder="1"/>
    <xf numFmtId="43" fontId="5" fillId="0" borderId="5" xfId="1" applyNumberFormat="1" applyFont="1" applyBorder="1"/>
    <xf numFmtId="9" fontId="4" fillId="0" borderId="14" xfId="3" applyFont="1" applyBorder="1"/>
    <xf numFmtId="10" fontId="5" fillId="0" borderId="12" xfId="3" applyNumberFormat="1" applyFont="1" applyBorder="1"/>
    <xf numFmtId="10" fontId="5" fillId="0" borderId="6" xfId="3" applyNumberFormat="1" applyFont="1" applyBorder="1"/>
    <xf numFmtId="10" fontId="5" fillId="2" borderId="7" xfId="3" applyNumberFormat="1" applyFont="1" applyFill="1" applyBorder="1"/>
    <xf numFmtId="164" fontId="5" fillId="3" borderId="10" xfId="2" applyNumberFormat="1" applyFont="1" applyFill="1" applyBorder="1"/>
    <xf numFmtId="164" fontId="5" fillId="3" borderId="8" xfId="2" applyNumberFormat="1" applyFont="1" applyFill="1" applyBorder="1"/>
    <xf numFmtId="164" fontId="5" fillId="3" borderId="9" xfId="2" applyNumberFormat="1" applyFont="1" applyFill="1" applyBorder="1"/>
    <xf numFmtId="0" fontId="3" fillId="0" borderId="0" xfId="0" applyFont="1"/>
    <xf numFmtId="0" fontId="2" fillId="0" borderId="0" xfId="0" applyFont="1" applyAlignment="1">
      <alignment horizontal="right"/>
    </xf>
    <xf numFmtId="164" fontId="5" fillId="4" borderId="10" xfId="2" applyNumberFormat="1" applyFont="1" applyFill="1" applyBorder="1"/>
    <xf numFmtId="43" fontId="5" fillId="4" borderId="11" xfId="1" applyNumberFormat="1" applyFont="1" applyFill="1" applyBorder="1"/>
    <xf numFmtId="10" fontId="5" fillId="4" borderId="12" xfId="3" applyNumberFormat="1" applyFont="1" applyFill="1" applyBorder="1"/>
    <xf numFmtId="0" fontId="3" fillId="0" borderId="0" xfId="0" applyFont="1" applyAlignment="1">
      <alignment horizontal="right"/>
    </xf>
    <xf numFmtId="9" fontId="3" fillId="0" borderId="0" xfId="3" applyFont="1" applyAlignment="1">
      <alignment horizontal="right"/>
    </xf>
    <xf numFmtId="164" fontId="5" fillId="4" borderId="3" xfId="2" applyNumberFormat="1" applyFont="1" applyFill="1" applyBorder="1"/>
    <xf numFmtId="10" fontId="5" fillId="4" borderId="6" xfId="3" applyNumberFormat="1" applyFont="1" applyFill="1" applyBorder="1"/>
    <xf numFmtId="164" fontId="5" fillId="4" borderId="4" xfId="2" applyNumberFormat="1" applyFont="1" applyFill="1" applyBorder="1"/>
    <xf numFmtId="43" fontId="5" fillId="4" borderId="5" xfId="1" applyNumberFormat="1" applyFont="1" applyFill="1" applyBorder="1"/>
    <xf numFmtId="164" fontId="5" fillId="4" borderId="8" xfId="2" applyNumberFormat="1" applyFont="1" applyFill="1" applyBorder="1"/>
    <xf numFmtId="164" fontId="5" fillId="4" borderId="9" xfId="2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zoomScale="120" zoomScaleNormal="120" workbookViewId="0">
      <pane ySplit="8" topLeftCell="A9" activePane="bottomLeft" state="frozen"/>
      <selection pane="bottomLeft" activeCell="D5" sqref="D5"/>
    </sheetView>
  </sheetViews>
  <sheetFormatPr defaultRowHeight="15" x14ac:dyDescent="0.25"/>
  <cols>
    <col min="1" max="1" width="58.28515625" style="4" bestFit="1" customWidth="1"/>
    <col min="2" max="2" width="26.5703125" style="1" bestFit="1" customWidth="1"/>
    <col min="3" max="4" width="25.42578125" style="1" bestFit="1" customWidth="1"/>
  </cols>
  <sheetData>
    <row r="1" spans="1:4" s="4" customFormat="1" ht="31.9" thickBot="1" x14ac:dyDescent="0.65">
      <c r="A1" s="7"/>
      <c r="B1" s="8" t="s">
        <v>3</v>
      </c>
      <c r="C1" s="9" t="s">
        <v>2</v>
      </c>
      <c r="D1" s="10" t="s">
        <v>1</v>
      </c>
    </row>
    <row r="2" spans="1:4" ht="31.9" thickBot="1" x14ac:dyDescent="0.65">
      <c r="A2" s="7" t="s">
        <v>6</v>
      </c>
      <c r="B2" s="33">
        <v>0</v>
      </c>
      <c r="C2" s="42">
        <f>B2</f>
        <v>0</v>
      </c>
      <c r="D2" s="43">
        <f>C2</f>
        <v>0</v>
      </c>
    </row>
    <row r="3" spans="1:4" s="6" customFormat="1" ht="6.6" customHeight="1" thickBot="1" x14ac:dyDescent="0.65">
      <c r="A3" s="14"/>
      <c r="B3" s="15"/>
      <c r="C3" s="15"/>
      <c r="D3" s="15"/>
    </row>
    <row r="4" spans="1:4" ht="31.15" x14ac:dyDescent="0.6">
      <c r="A4" s="16" t="s">
        <v>0</v>
      </c>
      <c r="B4" s="17">
        <f>PMT(B6,B5,B2,-B8,1)</f>
        <v>1749.5532323607013</v>
      </c>
      <c r="C4" s="38">
        <f>B4</f>
        <v>1749.5532323607013</v>
      </c>
      <c r="D4" s="40">
        <f>C4</f>
        <v>1749.5532323607013</v>
      </c>
    </row>
    <row r="5" spans="1:4" s="2" customFormat="1" ht="31.15" x14ac:dyDescent="0.6">
      <c r="A5" s="20" t="s">
        <v>4</v>
      </c>
      <c r="B5" s="34">
        <v>20</v>
      </c>
      <c r="C5" s="22">
        <f>NPER(C6,-C4,C2,C8,1)</f>
        <v>20</v>
      </c>
      <c r="D5" s="41">
        <f>B5</f>
        <v>20</v>
      </c>
    </row>
    <row r="6" spans="1:4" s="3" customFormat="1" ht="31.9" thickBot="1" x14ac:dyDescent="0.65">
      <c r="A6" s="24" t="s">
        <v>13</v>
      </c>
      <c r="B6" s="35">
        <v>0.25</v>
      </c>
      <c r="C6" s="39">
        <f>B6</f>
        <v>0.25</v>
      </c>
      <c r="D6" s="27">
        <f>RATE(D5,-D4,-D2,D8,1)</f>
        <v>0.24999999999999853</v>
      </c>
    </row>
    <row r="7" spans="1:4" s="6" customFormat="1" ht="6.6" customHeight="1" thickBot="1" x14ac:dyDescent="0.65">
      <c r="A7" s="14"/>
      <c r="B7" s="15"/>
      <c r="C7" s="15"/>
      <c r="D7" s="15"/>
    </row>
    <row r="8" spans="1:4" ht="31.9" thickBot="1" x14ac:dyDescent="0.65">
      <c r="A8" s="7" t="s">
        <v>5</v>
      </c>
      <c r="B8" s="33">
        <v>750000</v>
      </c>
      <c r="C8" s="29">
        <f>B8</f>
        <v>750000</v>
      </c>
      <c r="D8" s="30">
        <f>C8</f>
        <v>750000</v>
      </c>
    </row>
    <row r="10" spans="1:4" s="4" customFormat="1" x14ac:dyDescent="0.25">
      <c r="A10" s="32" t="s">
        <v>9</v>
      </c>
      <c r="B10" s="5" t="s">
        <v>10</v>
      </c>
      <c r="C10" s="5" t="s">
        <v>12</v>
      </c>
      <c r="D10" s="5" t="s">
        <v>11</v>
      </c>
    </row>
    <row r="11" spans="1:4" x14ac:dyDescent="0.25">
      <c r="A11" s="32">
        <v>1</v>
      </c>
      <c r="B11" s="1">
        <f>B2</f>
        <v>0</v>
      </c>
      <c r="C11" s="1">
        <f>((B11+$B$4)*$B$6)+$B$4</f>
        <v>2186.9415404508763</v>
      </c>
      <c r="D11" s="1">
        <f>B11+C11</f>
        <v>2186.9415404508763</v>
      </c>
    </row>
    <row r="12" spans="1:4" x14ac:dyDescent="0.25">
      <c r="A12" s="32">
        <f>A11+1</f>
        <v>2</v>
      </c>
      <c r="B12" s="1">
        <f>D11</f>
        <v>2186.9415404508763</v>
      </c>
      <c r="C12" s="1">
        <f>((B12+$B$4)*$B$6)+$B$4</f>
        <v>2733.6769255635954</v>
      </c>
      <c r="D12" s="1">
        <f t="shared" ref="D12:D30" si="0">B12+C12</f>
        <v>4920.6184660144718</v>
      </c>
    </row>
    <row r="13" spans="1:4" x14ac:dyDescent="0.25">
      <c r="A13" s="32">
        <f t="shared" ref="A13:A30" si="1">A12+1</f>
        <v>3</v>
      </c>
      <c r="B13" s="1">
        <f t="shared" ref="B13:B30" si="2">D12</f>
        <v>4920.6184660144718</v>
      </c>
      <c r="C13" s="1">
        <f t="shared" ref="C13:C30" si="3">((B13+$B$4)*$B$6)+$B$4</f>
        <v>3417.0961569544943</v>
      </c>
      <c r="D13" s="1">
        <f t="shared" si="0"/>
        <v>8337.7146229689661</v>
      </c>
    </row>
    <row r="14" spans="1:4" x14ac:dyDescent="0.25">
      <c r="A14" s="32">
        <f t="shared" si="1"/>
        <v>4</v>
      </c>
      <c r="B14" s="1">
        <f t="shared" si="2"/>
        <v>8337.7146229689661</v>
      </c>
      <c r="C14" s="1">
        <f t="shared" si="3"/>
        <v>4271.3701961931183</v>
      </c>
      <c r="D14" s="1">
        <f t="shared" si="0"/>
        <v>12609.084819162084</v>
      </c>
    </row>
    <row r="15" spans="1:4" x14ac:dyDescent="0.25">
      <c r="A15" s="32">
        <f t="shared" si="1"/>
        <v>5</v>
      </c>
      <c r="B15" s="1">
        <f t="shared" si="2"/>
        <v>12609.084819162084</v>
      </c>
      <c r="C15" s="1">
        <f t="shared" si="3"/>
        <v>5339.2127452413979</v>
      </c>
      <c r="D15" s="1">
        <f t="shared" si="0"/>
        <v>17948.297564403481</v>
      </c>
    </row>
    <row r="16" spans="1:4" x14ac:dyDescent="0.25">
      <c r="A16" s="32">
        <f t="shared" si="1"/>
        <v>6</v>
      </c>
      <c r="B16" s="1">
        <f t="shared" si="2"/>
        <v>17948.297564403481</v>
      </c>
      <c r="C16" s="1">
        <f t="shared" si="3"/>
        <v>6674.0159315517467</v>
      </c>
      <c r="D16" s="1">
        <f t="shared" si="0"/>
        <v>24622.313495955226</v>
      </c>
    </row>
    <row r="17" spans="1:4" x14ac:dyDescent="0.25">
      <c r="A17" s="32">
        <f t="shared" si="1"/>
        <v>7</v>
      </c>
      <c r="B17" s="1">
        <f t="shared" si="2"/>
        <v>24622.313495955226</v>
      </c>
      <c r="C17" s="1">
        <f t="shared" si="3"/>
        <v>8342.5199144396829</v>
      </c>
      <c r="D17" s="1">
        <f t="shared" si="0"/>
        <v>32964.833410394909</v>
      </c>
    </row>
    <row r="18" spans="1:4" x14ac:dyDescent="0.25">
      <c r="A18" s="32">
        <f t="shared" si="1"/>
        <v>8</v>
      </c>
      <c r="B18" s="1">
        <f t="shared" si="2"/>
        <v>32964.833410394909</v>
      </c>
      <c r="C18" s="1">
        <f t="shared" si="3"/>
        <v>10428.149893049605</v>
      </c>
      <c r="D18" s="1">
        <f t="shared" si="0"/>
        <v>43392.983303444518</v>
      </c>
    </row>
    <row r="19" spans="1:4" x14ac:dyDescent="0.25">
      <c r="A19" s="32">
        <f t="shared" si="1"/>
        <v>9</v>
      </c>
      <c r="B19" s="1">
        <f t="shared" si="2"/>
        <v>43392.983303444518</v>
      </c>
      <c r="C19" s="1">
        <f t="shared" si="3"/>
        <v>13035.187366312006</v>
      </c>
      <c r="D19" s="1">
        <f t="shared" si="0"/>
        <v>56428.170669756524</v>
      </c>
    </row>
    <row r="20" spans="1:4" x14ac:dyDescent="0.25">
      <c r="A20" s="32">
        <f t="shared" si="1"/>
        <v>10</v>
      </c>
      <c r="B20" s="1">
        <f t="shared" si="2"/>
        <v>56428.170669756524</v>
      </c>
      <c r="C20" s="1">
        <f t="shared" si="3"/>
        <v>16293.984207890007</v>
      </c>
      <c r="D20" s="1">
        <f t="shared" si="0"/>
        <v>72722.154877646535</v>
      </c>
    </row>
    <row r="21" spans="1:4" x14ac:dyDescent="0.25">
      <c r="A21" s="32">
        <f t="shared" si="1"/>
        <v>11</v>
      </c>
      <c r="B21" s="1">
        <f t="shared" si="2"/>
        <v>72722.154877646535</v>
      </c>
      <c r="C21" s="1">
        <f t="shared" si="3"/>
        <v>20367.48025986251</v>
      </c>
      <c r="D21" s="1">
        <f t="shared" si="0"/>
        <v>93089.635137509045</v>
      </c>
    </row>
    <row r="22" spans="1:4" x14ac:dyDescent="0.25">
      <c r="A22" s="32">
        <f t="shared" si="1"/>
        <v>12</v>
      </c>
      <c r="B22" s="1">
        <f t="shared" si="2"/>
        <v>93089.635137509045</v>
      </c>
      <c r="C22" s="1">
        <f t="shared" si="3"/>
        <v>25459.350324828138</v>
      </c>
      <c r="D22" s="1">
        <f t="shared" si="0"/>
        <v>118548.98546233718</v>
      </c>
    </row>
    <row r="23" spans="1:4" x14ac:dyDescent="0.25">
      <c r="A23" s="32">
        <f t="shared" si="1"/>
        <v>13</v>
      </c>
      <c r="B23" s="1">
        <f t="shared" si="2"/>
        <v>118548.98546233718</v>
      </c>
      <c r="C23" s="1">
        <f t="shared" si="3"/>
        <v>31824.187906035171</v>
      </c>
      <c r="D23" s="1">
        <f t="shared" si="0"/>
        <v>150373.17336837234</v>
      </c>
    </row>
    <row r="24" spans="1:4" x14ac:dyDescent="0.25">
      <c r="A24" s="32">
        <f t="shared" si="1"/>
        <v>14</v>
      </c>
      <c r="B24" s="1">
        <f t="shared" si="2"/>
        <v>150373.17336837234</v>
      </c>
      <c r="C24" s="1">
        <f t="shared" si="3"/>
        <v>39780.234882543962</v>
      </c>
      <c r="D24" s="1">
        <f t="shared" si="0"/>
        <v>190153.40825091631</v>
      </c>
    </row>
    <row r="25" spans="1:4" x14ac:dyDescent="0.25">
      <c r="A25" s="32">
        <f t="shared" si="1"/>
        <v>15</v>
      </c>
      <c r="B25" s="1">
        <f t="shared" si="2"/>
        <v>190153.40825091631</v>
      </c>
      <c r="C25" s="1">
        <f t="shared" si="3"/>
        <v>49725.293603179955</v>
      </c>
      <c r="D25" s="1">
        <f t="shared" si="0"/>
        <v>239878.70185409626</v>
      </c>
    </row>
    <row r="26" spans="1:4" x14ac:dyDescent="0.25">
      <c r="A26" s="32">
        <f t="shared" si="1"/>
        <v>16</v>
      </c>
      <c r="B26" s="1">
        <f t="shared" si="2"/>
        <v>239878.70185409626</v>
      </c>
      <c r="C26" s="1">
        <f t="shared" si="3"/>
        <v>62156.617003974941</v>
      </c>
      <c r="D26" s="1">
        <f t="shared" si="0"/>
        <v>302035.31885807123</v>
      </c>
    </row>
    <row r="27" spans="1:4" x14ac:dyDescent="0.25">
      <c r="A27" s="32">
        <f t="shared" si="1"/>
        <v>17</v>
      </c>
      <c r="B27" s="1">
        <f t="shared" si="2"/>
        <v>302035.31885807123</v>
      </c>
      <c r="C27" s="1">
        <f t="shared" si="3"/>
        <v>77695.771254968684</v>
      </c>
      <c r="D27" s="1">
        <f t="shared" si="0"/>
        <v>379731.09011303994</v>
      </c>
    </row>
    <row r="28" spans="1:4" x14ac:dyDescent="0.25">
      <c r="A28" s="32">
        <f t="shared" si="1"/>
        <v>18</v>
      </c>
      <c r="B28" s="1">
        <f t="shared" si="2"/>
        <v>379731.09011303994</v>
      </c>
      <c r="C28" s="1">
        <f t="shared" si="3"/>
        <v>97119.714068710862</v>
      </c>
      <c r="D28" s="1">
        <f t="shared" si="0"/>
        <v>476850.80418175081</v>
      </c>
    </row>
    <row r="29" spans="1:4" x14ac:dyDescent="0.25">
      <c r="A29" s="32">
        <f t="shared" si="1"/>
        <v>19</v>
      </c>
      <c r="B29" s="1">
        <f t="shared" si="2"/>
        <v>476850.80418175081</v>
      </c>
      <c r="C29" s="1">
        <f t="shared" si="3"/>
        <v>121399.64258588858</v>
      </c>
      <c r="D29" s="1">
        <f t="shared" si="0"/>
        <v>598250.44676763937</v>
      </c>
    </row>
    <row r="30" spans="1:4" x14ac:dyDescent="0.25">
      <c r="A30" s="32">
        <f t="shared" si="1"/>
        <v>20</v>
      </c>
      <c r="B30" s="1">
        <f t="shared" si="2"/>
        <v>598250.44676763937</v>
      </c>
      <c r="C30" s="1">
        <f t="shared" si="3"/>
        <v>151749.55323236072</v>
      </c>
      <c r="D30" s="1">
        <f t="shared" si="0"/>
        <v>750000.00000000012</v>
      </c>
    </row>
    <row r="31" spans="1:4" x14ac:dyDescent="0.25">
      <c r="A31" s="32"/>
    </row>
  </sheetData>
  <printOptions horizontalCentered="1"/>
  <pageMargins left="0.7" right="0.7" top="1" bottom="0.75" header="0.3" footer="0.3"/>
  <pageSetup scale="92" orientation="landscape" r:id="rId1"/>
  <headerFooter>
    <oddHeader>&amp;C&amp;"-,Bold"&amp;18&amp;F
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zoomScale="120" zoomScaleNormal="120" workbookViewId="0">
      <selection activeCell="A11" sqref="A11"/>
    </sheetView>
  </sheetViews>
  <sheetFormatPr defaultRowHeight="15" x14ac:dyDescent="0.25"/>
  <cols>
    <col min="1" max="1" width="58.28515625" style="4" bestFit="1" customWidth="1"/>
    <col min="2" max="2" width="26.5703125" style="1" bestFit="1" customWidth="1"/>
    <col min="3" max="4" width="22" style="1" bestFit="1" customWidth="1"/>
  </cols>
  <sheetData>
    <row r="1" spans="1:4" s="4" customFormat="1" ht="31.9" thickBot="1" x14ac:dyDescent="0.65">
      <c r="A1" s="7"/>
      <c r="B1" s="8" t="s">
        <v>3</v>
      </c>
      <c r="C1" s="9" t="s">
        <v>2</v>
      </c>
      <c r="D1" s="10" t="s">
        <v>1</v>
      </c>
    </row>
    <row r="2" spans="1:4" ht="31.9" thickBot="1" x14ac:dyDescent="0.65">
      <c r="A2" s="7" t="s">
        <v>6</v>
      </c>
      <c r="B2" s="11">
        <f>Template!B2</f>
        <v>0</v>
      </c>
      <c r="C2" s="12">
        <f>B2</f>
        <v>0</v>
      </c>
      <c r="D2" s="13">
        <f>C2</f>
        <v>0</v>
      </c>
    </row>
    <row r="3" spans="1:4" s="6" customFormat="1" ht="6.6" customHeight="1" thickBot="1" x14ac:dyDescent="0.65">
      <c r="A3" s="14"/>
      <c r="B3" s="15"/>
      <c r="C3" s="15"/>
      <c r="D3" s="15"/>
    </row>
    <row r="4" spans="1:4" ht="31.15" x14ac:dyDescent="0.6">
      <c r="A4" s="16" t="s">
        <v>0</v>
      </c>
      <c r="B4" s="17">
        <f>PMT(B6,B5,B2,-B8,1)</f>
        <v>1749.5532323607013</v>
      </c>
      <c r="C4" s="18">
        <f>B4*2</f>
        <v>3499.1064647214025</v>
      </c>
      <c r="D4" s="19">
        <f>C4</f>
        <v>3499.1064647214025</v>
      </c>
    </row>
    <row r="5" spans="1:4" s="2" customFormat="1" ht="31.15" x14ac:dyDescent="0.6">
      <c r="A5" s="20" t="s">
        <v>4</v>
      </c>
      <c r="B5" s="21">
        <f>Template!B5</f>
        <v>20</v>
      </c>
      <c r="C5" s="22">
        <f>NPER(C6,-C4,C2,C8,1)</f>
        <v>16.945087964927559</v>
      </c>
      <c r="D5" s="23">
        <f>B5</f>
        <v>20</v>
      </c>
    </row>
    <row r="6" spans="1:4" s="3" customFormat="1" ht="31.9" thickBot="1" x14ac:dyDescent="0.65">
      <c r="A6" s="24" t="s">
        <v>13</v>
      </c>
      <c r="B6" s="25">
        <f>Template!B6</f>
        <v>0.25</v>
      </c>
      <c r="C6" s="26">
        <f>B6</f>
        <v>0.25</v>
      </c>
      <c r="D6" s="27">
        <f>RATE(D5,-D4,D2,D8,1)</f>
        <v>0.19658520162714527</v>
      </c>
    </row>
    <row r="7" spans="1:4" s="6" customFormat="1" ht="6.6" customHeight="1" thickBot="1" x14ac:dyDescent="0.65">
      <c r="A7" s="14"/>
      <c r="B7" s="15"/>
      <c r="C7" s="15"/>
      <c r="D7" s="15"/>
    </row>
    <row r="8" spans="1:4" ht="31.9" thickBot="1" x14ac:dyDescent="0.65">
      <c r="A8" s="7" t="s">
        <v>5</v>
      </c>
      <c r="B8" s="28">
        <f>Template!B8</f>
        <v>750000</v>
      </c>
      <c r="C8" s="29">
        <f>B8</f>
        <v>750000</v>
      </c>
      <c r="D8" s="30">
        <f>C8</f>
        <v>750000</v>
      </c>
    </row>
    <row r="10" spans="1:4" ht="23.45" x14ac:dyDescent="0.45">
      <c r="A10" s="31" t="s">
        <v>7</v>
      </c>
    </row>
    <row r="11" spans="1:4" ht="23.25" x14ac:dyDescent="0.35">
      <c r="A11" s="36" t="s">
        <v>17</v>
      </c>
      <c r="B11" s="37">
        <f>(B5-C5)/B5</f>
        <v>0.15274560175362203</v>
      </c>
    </row>
    <row r="12" spans="1:4" ht="23.25" x14ac:dyDescent="0.35">
      <c r="A12" s="36" t="s">
        <v>18</v>
      </c>
      <c r="B12" s="37">
        <f>(C6-D6)/C6</f>
        <v>0.21365919349141893</v>
      </c>
    </row>
  </sheetData>
  <printOptions horizontalCentered="1"/>
  <pageMargins left="0.7" right="0.7" top="1" bottom="0.75" header="0.3" footer="0.3"/>
  <pageSetup scale="97" orientation="landscape" r:id="rId1"/>
  <headerFooter>
    <oddHeader>&amp;C&amp;"-,Bold"&amp;18&amp;F
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zoomScale="120" zoomScaleNormal="120" workbookViewId="0">
      <selection activeCell="B11" sqref="B11:B12"/>
    </sheetView>
  </sheetViews>
  <sheetFormatPr defaultRowHeight="15" x14ac:dyDescent="0.25"/>
  <cols>
    <col min="1" max="1" width="58.28515625" style="4" bestFit="1" customWidth="1"/>
    <col min="2" max="2" width="26.5703125" style="1" bestFit="1" customWidth="1"/>
    <col min="3" max="4" width="22" style="1" bestFit="1" customWidth="1"/>
  </cols>
  <sheetData>
    <row r="1" spans="1:4" s="4" customFormat="1" ht="31.9" thickBot="1" x14ac:dyDescent="0.65">
      <c r="A1" s="7"/>
      <c r="B1" s="8" t="s">
        <v>3</v>
      </c>
      <c r="C1" s="9" t="s">
        <v>2</v>
      </c>
      <c r="D1" s="10" t="s">
        <v>1</v>
      </c>
    </row>
    <row r="2" spans="1:4" ht="31.9" thickBot="1" x14ac:dyDescent="0.65">
      <c r="A2" s="7" t="s">
        <v>6</v>
      </c>
      <c r="B2" s="11">
        <f>Template!B2</f>
        <v>0</v>
      </c>
      <c r="C2" s="12">
        <f>B2</f>
        <v>0</v>
      </c>
      <c r="D2" s="13">
        <f>C2</f>
        <v>0</v>
      </c>
    </row>
    <row r="3" spans="1:4" s="6" customFormat="1" ht="6.6" customHeight="1" thickBot="1" x14ac:dyDescent="0.65">
      <c r="A3" s="14"/>
      <c r="B3" s="15"/>
      <c r="C3" s="15"/>
      <c r="D3" s="15"/>
    </row>
    <row r="4" spans="1:4" ht="31.15" x14ac:dyDescent="0.6">
      <c r="A4" s="16" t="s">
        <v>0</v>
      </c>
      <c r="B4" s="17">
        <f>PMT(B6,B5,B2,-B8,1)</f>
        <v>18043.537440250697</v>
      </c>
      <c r="C4" s="18">
        <f>Investment!C4</f>
        <v>3499.1064647214025</v>
      </c>
      <c r="D4" s="19">
        <f>C4</f>
        <v>3499.1064647214025</v>
      </c>
    </row>
    <row r="5" spans="1:4" s="2" customFormat="1" ht="31.15" x14ac:dyDescent="0.6">
      <c r="A5" s="20" t="s">
        <v>4</v>
      </c>
      <c r="B5" s="21">
        <f>Template!B5/2</f>
        <v>10</v>
      </c>
      <c r="C5" s="22">
        <f>NPER(C6,-C4,C2,C8,1)</f>
        <v>16.945087964927559</v>
      </c>
      <c r="D5" s="23">
        <f>B5</f>
        <v>10</v>
      </c>
    </row>
    <row r="6" spans="1:4" s="3" customFormat="1" ht="31.9" thickBot="1" x14ac:dyDescent="0.65">
      <c r="A6" s="24" t="s">
        <v>13</v>
      </c>
      <c r="B6" s="25">
        <f>Template!B6</f>
        <v>0.25</v>
      </c>
      <c r="C6" s="26">
        <f>Template!C6</f>
        <v>0.25</v>
      </c>
      <c r="D6" s="27">
        <f>RATE(D5,-D4,D2,D8,1)</f>
        <v>0.54282570483160675</v>
      </c>
    </row>
    <row r="7" spans="1:4" s="6" customFormat="1" ht="6.6" customHeight="1" thickBot="1" x14ac:dyDescent="0.65">
      <c r="A7" s="14"/>
      <c r="B7" s="15"/>
      <c r="C7" s="15"/>
      <c r="D7" s="15"/>
    </row>
    <row r="8" spans="1:4" ht="31.9" thickBot="1" x14ac:dyDescent="0.65">
      <c r="A8" s="7" t="s">
        <v>5</v>
      </c>
      <c r="B8" s="28">
        <f>Template!B8</f>
        <v>750000</v>
      </c>
      <c r="C8" s="29">
        <f>B8</f>
        <v>750000</v>
      </c>
      <c r="D8" s="30">
        <f>C8</f>
        <v>750000</v>
      </c>
    </row>
    <row r="10" spans="1:4" ht="23.45" x14ac:dyDescent="0.45">
      <c r="A10" s="31" t="s">
        <v>14</v>
      </c>
    </row>
    <row r="11" spans="1:4" ht="23.25" x14ac:dyDescent="0.35">
      <c r="A11" s="36" t="s">
        <v>15</v>
      </c>
      <c r="B11" s="37">
        <f>(B4-C4)/C4</f>
        <v>4.156612873077389</v>
      </c>
    </row>
    <row r="12" spans="1:4" ht="23.25" x14ac:dyDescent="0.35">
      <c r="A12" s="36" t="s">
        <v>16</v>
      </c>
      <c r="B12" s="37">
        <f>(D6-C6)/C6</f>
        <v>1.171302819326427</v>
      </c>
    </row>
  </sheetData>
  <printOptions horizontalCentered="1"/>
  <pageMargins left="0.7" right="0.7" top="1" bottom="0.75" header="0.3" footer="0.3"/>
  <pageSetup scale="97" orientation="landscape" r:id="rId1"/>
  <headerFooter>
    <oddHeader>&amp;C&amp;"-,Bold"&amp;18&amp;F
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zoomScale="120" zoomScaleNormal="120" workbookViewId="0">
      <selection activeCell="B12" sqref="B12"/>
    </sheetView>
  </sheetViews>
  <sheetFormatPr defaultRowHeight="15" x14ac:dyDescent="0.25"/>
  <cols>
    <col min="1" max="1" width="58.28515625" style="4" bestFit="1" customWidth="1"/>
    <col min="2" max="2" width="26.5703125" style="1" bestFit="1" customWidth="1"/>
    <col min="3" max="4" width="22" style="1" bestFit="1" customWidth="1"/>
  </cols>
  <sheetData>
    <row r="1" spans="1:4" s="4" customFormat="1" ht="31.9" thickBot="1" x14ac:dyDescent="0.65">
      <c r="A1" s="7"/>
      <c r="B1" s="8" t="s">
        <v>3</v>
      </c>
      <c r="C1" s="9" t="s">
        <v>2</v>
      </c>
      <c r="D1" s="10" t="s">
        <v>1</v>
      </c>
    </row>
    <row r="2" spans="1:4" ht="31.9" thickBot="1" x14ac:dyDescent="0.65">
      <c r="A2" s="7" t="s">
        <v>6</v>
      </c>
      <c r="B2" s="11">
        <f>Template!B2</f>
        <v>0</v>
      </c>
      <c r="C2" s="12">
        <f>B2</f>
        <v>0</v>
      </c>
      <c r="D2" s="13">
        <f>C2</f>
        <v>0</v>
      </c>
    </row>
    <row r="3" spans="1:4" s="6" customFormat="1" ht="6.6" customHeight="1" thickBot="1" x14ac:dyDescent="0.65">
      <c r="A3" s="14"/>
      <c r="B3" s="15"/>
      <c r="C3" s="15"/>
      <c r="D3" s="15"/>
    </row>
    <row r="4" spans="1:4" ht="31.15" x14ac:dyDescent="0.6">
      <c r="A4" s="16" t="s">
        <v>0</v>
      </c>
      <c r="B4" s="17">
        <f>PMT(B6,B5,B2,-B8,1)</f>
        <v>75.204781188474342</v>
      </c>
      <c r="C4" s="18">
        <f>Template!C4</f>
        <v>1749.5532323607013</v>
      </c>
      <c r="D4" s="19">
        <f>C4</f>
        <v>1749.5532323607013</v>
      </c>
    </row>
    <row r="5" spans="1:4" s="2" customFormat="1" ht="31.15" x14ac:dyDescent="0.6">
      <c r="A5" s="20" t="s">
        <v>4</v>
      </c>
      <c r="B5" s="21">
        <f>Template!B5</f>
        <v>20</v>
      </c>
      <c r="C5" s="22">
        <f>NPER(C6,-C4,C2,C8,1)</f>
        <v>12.255245144485961</v>
      </c>
      <c r="D5" s="23">
        <f>B5</f>
        <v>20</v>
      </c>
    </row>
    <row r="6" spans="1:4" s="3" customFormat="1" ht="31.9" thickBot="1" x14ac:dyDescent="0.65">
      <c r="A6" s="24" t="s">
        <v>13</v>
      </c>
      <c r="B6" s="25">
        <f>Template!B6*2</f>
        <v>0.5</v>
      </c>
      <c r="C6" s="26">
        <f>B6</f>
        <v>0.5</v>
      </c>
      <c r="D6" s="27">
        <f>RATE(D5,-D4,D2,D8,1)</f>
        <v>0.24999999999999853</v>
      </c>
    </row>
    <row r="7" spans="1:4" s="6" customFormat="1" ht="6.6" customHeight="1" thickBot="1" x14ac:dyDescent="0.65">
      <c r="A7" s="14"/>
      <c r="B7" s="15"/>
      <c r="C7" s="15"/>
      <c r="D7" s="15"/>
    </row>
    <row r="8" spans="1:4" ht="31.9" thickBot="1" x14ac:dyDescent="0.65">
      <c r="A8" s="7" t="s">
        <v>5</v>
      </c>
      <c r="B8" s="28">
        <f>Template!B8</f>
        <v>750000</v>
      </c>
      <c r="C8" s="29">
        <f>D8</f>
        <v>750000</v>
      </c>
      <c r="D8" s="30">
        <f>Template!$D$8</f>
        <v>750000</v>
      </c>
    </row>
    <row r="10" spans="1:4" ht="23.25" x14ac:dyDescent="0.35">
      <c r="A10" s="31" t="s">
        <v>8</v>
      </c>
    </row>
    <row r="11" spans="1:4" ht="23.25" x14ac:dyDescent="0.35">
      <c r="A11" s="36" t="s">
        <v>19</v>
      </c>
      <c r="B11" s="37">
        <f>(C4-B4)/C4</f>
        <v>0.95701486539680802</v>
      </c>
    </row>
    <row r="12" spans="1:4" ht="23.25" x14ac:dyDescent="0.35">
      <c r="A12" s="36" t="s">
        <v>17</v>
      </c>
      <c r="B12" s="37">
        <f>(B5-C5)/B5</f>
        <v>0.38723774277570194</v>
      </c>
    </row>
  </sheetData>
  <printOptions horizontalCentered="1"/>
  <pageMargins left="0.7" right="0.7" top="1" bottom="0.75" header="0.3" footer="0.3"/>
  <pageSetup scale="97" orientation="landscape" r:id="rId1"/>
  <headerFooter>
    <oddHeader>&amp;C&amp;"-,Bold"&amp;18&amp;F
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Template</vt:lpstr>
      <vt:lpstr>Investment</vt:lpstr>
      <vt:lpstr>Time</vt:lpstr>
      <vt:lpstr>ROI</vt:lpstr>
    </vt:vector>
  </TitlesOfParts>
  <Company>County of Santa Barabra - ADMHS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Michael</dc:creator>
  <cp:lastModifiedBy>Michael Evans</cp:lastModifiedBy>
  <cp:lastPrinted>2014-06-22T21:37:19Z</cp:lastPrinted>
  <dcterms:created xsi:type="dcterms:W3CDTF">2014-06-22T14:49:30Z</dcterms:created>
  <dcterms:modified xsi:type="dcterms:W3CDTF">2016-12-22T21:48:35Z</dcterms:modified>
</cp:coreProperties>
</file>