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9192" activeTab="0"/>
  </bookViews>
  <sheets>
    <sheet name="I квартал" sheetId="1" r:id="rId1"/>
  </sheets>
  <definedNames>
    <definedName name="_xlnm.Print_Titles" localSheetId="0">'I квартал'!$11:$14</definedName>
    <definedName name="_xlnm.Print_Area" localSheetId="0">'I квартал'!$A$1:$G$95</definedName>
  </definedNames>
  <calcPr fullCalcOnLoad="1"/>
</workbook>
</file>

<file path=xl/sharedStrings.xml><?xml version="1.0" encoding="utf-8"?>
<sst xmlns="http://schemas.openxmlformats.org/spreadsheetml/2006/main" count="184" uniqueCount="148">
  <si>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</si>
  <si>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</si>
  <si>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</si>
  <si>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</si>
  <si>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</si>
  <si>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</si>
  <si>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</si>
  <si>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</si>
  <si>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</si>
  <si>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</si>
  <si>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</si>
  <si>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</si>
  <si>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</si>
  <si>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</si>
  <si>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</si>
  <si>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</si>
  <si>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</si>
  <si>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</si>
  <si>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</si>
  <si>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</si>
  <si>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</si>
  <si>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</si>
  <si>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</si>
  <si>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</si>
  <si>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</si>
  <si>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</si>
  <si>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</si>
  <si>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</si>
  <si>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</si>
  <si>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</si>
  <si>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</si>
  <si>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</si>
  <si>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</si>
  <si>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</si>
  <si>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</si>
  <si>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</si>
  <si>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</si>
  <si>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</si>
  <si>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</si>
  <si>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</si>
  <si>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Т.О. Гончарова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</si>
  <si>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</si>
  <si>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</si>
  <si>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</si>
  <si>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</si>
  <si>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</si>
  <si>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</si>
  <si>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</si>
  <si>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</si>
  <si>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</si>
  <si>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</si>
  <si>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</si>
  <si>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</si>
  <si>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</si>
  <si>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</si>
  <si>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</si>
  <si>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</si>
  <si>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</si>
  <si>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</si>
  <si>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</si>
  <si>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</si>
  <si>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</si>
  <si>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</si>
  <si>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</si>
  <si>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</si>
  <si>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</si>
  <si>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</si>
  <si>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</si>
  <si>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</si>
  <si>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</si>
  <si>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</si>
  <si>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</si>
  <si>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</si>
  <si>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</si>
  <si>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</si>
  <si>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</si>
  <si>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</si>
  <si>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</si>
  <si>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</si>
  <si>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</si>
  <si>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</si>
  <si>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Виконання бюджету міста Южноукраїнськ за доходами </t>
  </si>
  <si>
    <t>1.6</t>
  </si>
  <si>
    <t>1.6.1</t>
  </si>
  <si>
    <t>1.6.2</t>
  </si>
  <si>
    <t>1.6.3</t>
  </si>
  <si>
    <t>1.6.4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</si>
  <si>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</si>
  <si>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</si>
  <si>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</si>
  <si>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</si>
  <si>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>3,2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</si>
  <si>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</si>
  <si>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</si>
  <si>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</si>
  <si>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</si>
  <si>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</si>
  <si>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</si>
  <si>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</si>
  <si>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</si>
  <si>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</si>
  <si>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4.2.10</t>
  </si>
  <si>
    <t>Надходження коштів від Державного фонду дорогоцінних металів і дорогоцінного каміння</t>
  </si>
  <si>
    <t>Субвенції з державного бюджету</t>
  </si>
  <si>
    <t>Субвенції з місцевих бюджетів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</si>
  <si>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</si>
  <si>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</si>
  <si>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</si>
  <si>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</si>
  <si>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</si>
  <si>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</si>
  <si>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№1</t>
  </si>
  <si>
    <t>Плата за встановлення земельного сервітуту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</si>
  <si>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</si>
  <si>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</si>
  <si>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Фактичні надходження звітного періоду</t>
  </si>
  <si>
    <t>2,4</t>
  </si>
  <si>
    <t>Субвенція з місцевого бюджету на здійснення переданих видатків у сфері освіти за рахунок коштів освітньої субвенції</t>
  </si>
  <si>
    <t>грн.</t>
  </si>
  <si>
    <t>4.2.11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</si>
  <si>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</si>
  <si>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</si>
  <si>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</si>
  <si>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РАЗОМ ДОХОДІВ ПО СПЕЦІАЛЬНОМУ ФОНДУ                                                           (без урахування офіційних трансфертів)</t>
  </si>
  <si>
    <t>5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</si>
  <si>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</si>
  <si>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Податок на майно, з них:</t>
  </si>
  <si>
    <t>податок на нерухоме майно, відмінне від земельної ділянки, сплачений юридичними та фізичними особами, які є власниками об’єктів житлової та нежитлової нерухомості</t>
  </si>
  <si>
    <t>плата за землю</t>
  </si>
  <si>
    <t>1.6.1.1</t>
  </si>
  <si>
    <t>1.6.1.2</t>
  </si>
  <si>
    <t>1.6.1.3</t>
  </si>
  <si>
    <t>транспортний податок з юридичних та фізичних осіб</t>
  </si>
  <si>
    <t>План за звітний період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</si>
  <si>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 до сімейних, та забезпечення житлом дітей сиріт, дітей, позбавлених батьківського піклування, осіб з їх числа, за рахунок відповідної субвенції з державного бюджету</t>
  </si>
  <si>
    <t>4.2.12</t>
  </si>
  <si>
    <t>4.2.13</t>
  </si>
  <si>
    <t>4.2.14</t>
  </si>
  <si>
    <t xml:space="preserve"> за I квартал 2020 року</t>
  </si>
  <si>
    <t>у 4,0 р.б.</t>
  </si>
  <si>
    <t xml:space="preserve">до рішення Южноукраїнської міської ради </t>
  </si>
  <si>
    <t>Начальник фінансового управління Южноукраїнської міської ради</t>
  </si>
  <si>
    <t>РАЗОМ ДОХОДІВ ПО ЗАГАЛЬНОМУ ФОНДУ                                                                                     (без урахування офіційних трансфертів)</t>
  </si>
  <si>
    <t>(код бюджету)</t>
  </si>
  <si>
    <t>ВСЬОГО ДОХОДІВ ПО ЗАГАЛЬНОМУ ФОНДУ                                                                                                            (з урахуванням офіційних трансфертів)</t>
  </si>
  <si>
    <t>Відхилення                                                                      (+,-)                    (5-4)</t>
  </si>
  <si>
    <t>РАЗОМ ДОХОДІВ ПО СПЕЦІАЛЬНОМУ ФОНДУ                                                                                                    (з урахуванням офіційних трансфертів)</t>
  </si>
  <si>
    <t>від___25.06.___2020 №_1893_______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</si>
</sst>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53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7" fillId="0" borderId="0" xfId="0" applyNumberFormat="1" applyFont="1" applyFill="1" applyAlignment="1">
      <alignment horizontal="center"/>
    </xf>
    <xf numFmtId="188" fontId="7" fillId="0" borderId="0" xfId="0" applyNumberFormat="1" applyFont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center" wrapText="1"/>
    </xf>
    <xf numFmtId="188" fontId="7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8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75" zoomScaleSheetLayoutView="75" zoomScalePageLayoutView="0" workbookViewId="0" topLeftCell="A1">
      <selection activeCell="D10" sqref="D10"/>
    </sheetView>
  </sheetViews>
  <sheetFormatPr defaultColWidth="9.125" defaultRowHeight="12.75"/>
  <cols>
    <col min="1" max="1" width="7.375" style="34" customWidth="1"/>
    <col min="2" max="2" width="13.50390625" style="1" customWidth="1"/>
    <col min="3" max="3" width="67.25390625" style="1" customWidth="1"/>
    <col min="4" max="4" width="21.50390625" style="33" customWidth="1"/>
    <col min="5" max="5" width="20.75390625" style="52" customWidth="1"/>
    <col min="6" max="6" width="17.50390625" style="35" customWidth="1"/>
    <col min="7" max="7" width="15.875" style="22" customWidth="1"/>
    <col min="8" max="16384" width="9.125" style="1" customWidth="1"/>
  </cols>
  <sheetData>
    <row r="1" spans="1:7" s="25" customFormat="1" ht="22.5">
      <c r="A1" s="24"/>
      <c r="B1" s="10"/>
      <c r="C1" s="10"/>
      <c r="D1" s="15"/>
      <c r="E1" s="44" t="s">
        <v>111</v>
      </c>
      <c r="F1" s="16"/>
      <c r="G1" s="16"/>
    </row>
    <row r="2" spans="1:7" s="25" customFormat="1" ht="22.5">
      <c r="A2" s="26"/>
      <c r="B2" s="10"/>
      <c r="C2" s="10"/>
      <c r="D2" s="15"/>
      <c r="E2" s="44" t="s">
        <v>140</v>
      </c>
      <c r="F2" s="16"/>
      <c r="G2" s="16"/>
    </row>
    <row r="3" spans="1:7" s="25" customFormat="1" ht="22.5">
      <c r="A3" s="26"/>
      <c r="B3" s="10"/>
      <c r="C3" s="10"/>
      <c r="D3" s="38"/>
      <c r="E3" s="45" t="s">
        <v>147</v>
      </c>
      <c r="F3" s="38"/>
      <c r="G3" s="38"/>
    </row>
    <row r="4" spans="1:7" s="25" customFormat="1" ht="22.5">
      <c r="A4" s="11"/>
      <c r="B4" s="72"/>
      <c r="C4" s="72"/>
      <c r="D4" s="72"/>
      <c r="E4" s="72"/>
      <c r="F4" s="72"/>
      <c r="G4" s="72"/>
    </row>
    <row r="5" spans="1:7" s="25" customFormat="1" ht="21">
      <c r="A5" s="71" t="s">
        <v>81</v>
      </c>
      <c r="B5" s="71"/>
      <c r="C5" s="71"/>
      <c r="D5" s="71"/>
      <c r="E5" s="71"/>
      <c r="F5" s="71"/>
      <c r="G5" s="71"/>
    </row>
    <row r="6" spans="1:7" s="25" customFormat="1" ht="21">
      <c r="A6" s="71" t="s">
        <v>138</v>
      </c>
      <c r="B6" s="71"/>
      <c r="C6" s="71"/>
      <c r="D6" s="71"/>
      <c r="E6" s="71"/>
      <c r="F6" s="71"/>
      <c r="G6" s="71"/>
    </row>
    <row r="7" spans="1:7" s="25" customFormat="1" ht="21">
      <c r="A7" s="41"/>
      <c r="B7" s="41"/>
      <c r="C7" s="41"/>
      <c r="D7" s="41"/>
      <c r="E7" s="46"/>
      <c r="F7" s="41"/>
      <c r="G7" s="41"/>
    </row>
    <row r="8" spans="1:7" s="25" customFormat="1" ht="21">
      <c r="A8" s="70">
        <v>14205100000</v>
      </c>
      <c r="B8" s="70"/>
      <c r="C8" s="70"/>
      <c r="D8" s="70"/>
      <c r="E8" s="70"/>
      <c r="F8" s="70"/>
      <c r="G8" s="70"/>
    </row>
    <row r="9" spans="1:7" s="25" customFormat="1" ht="21">
      <c r="A9" s="71" t="s">
        <v>143</v>
      </c>
      <c r="B9" s="71"/>
      <c r="C9" s="71"/>
      <c r="D9" s="71"/>
      <c r="E9" s="71"/>
      <c r="F9" s="71"/>
      <c r="G9" s="71"/>
    </row>
    <row r="10" spans="1:7" s="25" customFormat="1" ht="15">
      <c r="A10" s="11"/>
      <c r="B10" s="3"/>
      <c r="C10" s="3"/>
      <c r="D10" s="17"/>
      <c r="E10" s="47"/>
      <c r="F10" s="17"/>
      <c r="G10" s="17" t="s">
        <v>118</v>
      </c>
    </row>
    <row r="11" spans="1:12" s="25" customFormat="1" ht="12.75">
      <c r="A11" s="73" t="s">
        <v>15</v>
      </c>
      <c r="B11" s="76" t="s">
        <v>0</v>
      </c>
      <c r="C11" s="76" t="s">
        <v>1</v>
      </c>
      <c r="D11" s="77" t="s">
        <v>133</v>
      </c>
      <c r="E11" s="65" t="s">
        <v>115</v>
      </c>
      <c r="F11" s="80" t="s">
        <v>145</v>
      </c>
      <c r="G11" s="83" t="s">
        <v>14</v>
      </c>
      <c r="H11" s="27"/>
      <c r="I11" s="27"/>
      <c r="J11" s="27"/>
      <c r="K11" s="27"/>
      <c r="L11" s="27"/>
    </row>
    <row r="12" spans="1:12" s="25" customFormat="1" ht="12.75" customHeight="1">
      <c r="A12" s="74"/>
      <c r="B12" s="76"/>
      <c r="C12" s="76"/>
      <c r="D12" s="77"/>
      <c r="E12" s="66"/>
      <c r="F12" s="81"/>
      <c r="G12" s="83"/>
      <c r="H12" s="27"/>
      <c r="I12" s="27"/>
      <c r="J12" s="27"/>
      <c r="K12" s="27"/>
      <c r="L12" s="27"/>
    </row>
    <row r="13" spans="1:12" s="25" customFormat="1" ht="28.5" customHeight="1">
      <c r="A13" s="75"/>
      <c r="B13" s="76"/>
      <c r="C13" s="76"/>
      <c r="D13" s="77"/>
      <c r="E13" s="67"/>
      <c r="F13" s="82"/>
      <c r="G13" s="83"/>
      <c r="H13" s="27"/>
      <c r="I13" s="27"/>
      <c r="J13" s="27"/>
      <c r="K13" s="27"/>
      <c r="L13" s="27"/>
    </row>
    <row r="14" spans="1:12" s="25" customFormat="1" ht="15">
      <c r="A14" s="5" t="s">
        <v>33</v>
      </c>
      <c r="B14" s="4">
        <v>2</v>
      </c>
      <c r="C14" s="4">
        <v>3</v>
      </c>
      <c r="D14" s="5">
        <v>4</v>
      </c>
      <c r="E14" s="48">
        <v>5</v>
      </c>
      <c r="F14" s="5">
        <v>6</v>
      </c>
      <c r="G14" s="6">
        <v>7</v>
      </c>
      <c r="H14" s="27"/>
      <c r="I14" s="27"/>
      <c r="J14" s="27"/>
      <c r="K14" s="27"/>
      <c r="L14" s="27"/>
    </row>
    <row r="15" spans="1:12" s="58" customFormat="1" ht="18">
      <c r="A15" s="88" t="s">
        <v>34</v>
      </c>
      <c r="B15" s="89"/>
      <c r="C15" s="89"/>
      <c r="D15" s="89"/>
      <c r="E15" s="89"/>
      <c r="F15" s="89"/>
      <c r="G15" s="90"/>
      <c r="H15" s="57"/>
      <c r="I15" s="57"/>
      <c r="J15" s="57"/>
      <c r="K15" s="57"/>
      <c r="L15" s="57"/>
    </row>
    <row r="16" spans="1:7" s="25" customFormat="1" ht="25.5" customHeight="1">
      <c r="A16" s="5">
        <v>1</v>
      </c>
      <c r="B16" s="7">
        <v>10000000</v>
      </c>
      <c r="C16" s="8" t="s">
        <v>2</v>
      </c>
      <c r="D16" s="40">
        <f>D17+D18+D21+D22+D30+D19+D20</f>
        <v>117369090</v>
      </c>
      <c r="E16" s="49">
        <f>E17+E18+E21+E22+E30+E19+E20</f>
        <v>124250911.80999999</v>
      </c>
      <c r="F16" s="18">
        <f>E16-D16</f>
        <v>6881821.8099999875</v>
      </c>
      <c r="G16" s="19">
        <f aca="true" t="shared" si="0" ref="G16:G27">E16/D16*100</f>
        <v>105.8634022041067</v>
      </c>
    </row>
    <row r="17" spans="1:7" s="25" customFormat="1" ht="27" customHeight="1">
      <c r="A17" s="5" t="s">
        <v>16</v>
      </c>
      <c r="B17" s="7">
        <v>11010000</v>
      </c>
      <c r="C17" s="8" t="s">
        <v>53</v>
      </c>
      <c r="D17" s="40">
        <v>102694900</v>
      </c>
      <c r="E17" s="49">
        <v>108782295.64</v>
      </c>
      <c r="F17" s="18">
        <f aca="true" t="shared" si="1" ref="F17:F74">E17-D17</f>
        <v>6087395.640000001</v>
      </c>
      <c r="G17" s="19">
        <f t="shared" si="0"/>
        <v>105.92765136340753</v>
      </c>
    </row>
    <row r="18" spans="1:7" s="25" customFormat="1" ht="36" customHeight="1">
      <c r="A18" s="5" t="s">
        <v>17</v>
      </c>
      <c r="B18" s="7">
        <v>11020200</v>
      </c>
      <c r="C18" s="8" t="s">
        <v>90</v>
      </c>
      <c r="D18" s="40">
        <v>50000</v>
      </c>
      <c r="E18" s="49">
        <v>199548.99</v>
      </c>
      <c r="F18" s="18">
        <f t="shared" si="1"/>
        <v>149548.99</v>
      </c>
      <c r="G18" s="19" t="s">
        <v>139</v>
      </c>
    </row>
    <row r="19" spans="1:7" s="25" customFormat="1" ht="30.75">
      <c r="A19" s="5" t="s">
        <v>18</v>
      </c>
      <c r="B19" s="7">
        <v>14021900</v>
      </c>
      <c r="C19" s="8" t="s">
        <v>87</v>
      </c>
      <c r="D19" s="40">
        <v>200000</v>
      </c>
      <c r="E19" s="49">
        <v>218377.08</v>
      </c>
      <c r="F19" s="18">
        <f t="shared" si="1"/>
        <v>18377.079999999987</v>
      </c>
      <c r="G19" s="19">
        <f t="shared" si="0"/>
        <v>109.18854</v>
      </c>
    </row>
    <row r="20" spans="1:7" s="25" customFormat="1" ht="30.75">
      <c r="A20" s="5" t="s">
        <v>19</v>
      </c>
      <c r="B20" s="7">
        <v>14031900</v>
      </c>
      <c r="C20" s="8" t="s">
        <v>88</v>
      </c>
      <c r="D20" s="40">
        <v>600000</v>
      </c>
      <c r="E20" s="49">
        <v>706014.71</v>
      </c>
      <c r="F20" s="18">
        <f t="shared" si="1"/>
        <v>106014.70999999996</v>
      </c>
      <c r="G20" s="19">
        <f t="shared" si="0"/>
        <v>117.66911833333333</v>
      </c>
    </row>
    <row r="21" spans="1:7" s="25" customFormat="1" ht="30.75">
      <c r="A21" s="5" t="s">
        <v>20</v>
      </c>
      <c r="B21" s="7">
        <v>14040000</v>
      </c>
      <c r="C21" s="8" t="s">
        <v>55</v>
      </c>
      <c r="D21" s="40">
        <v>1500000</v>
      </c>
      <c r="E21" s="49">
        <v>1759630.08</v>
      </c>
      <c r="F21" s="18">
        <f t="shared" si="1"/>
        <v>259630.08000000007</v>
      </c>
      <c r="G21" s="19">
        <f t="shared" si="0"/>
        <v>117.30867200000002</v>
      </c>
    </row>
    <row r="22" spans="1:7" s="25" customFormat="1" ht="23.25" customHeight="1">
      <c r="A22" s="5" t="s">
        <v>82</v>
      </c>
      <c r="B22" s="7">
        <v>18000000</v>
      </c>
      <c r="C22" s="8" t="s">
        <v>56</v>
      </c>
      <c r="D22" s="40">
        <f>D23+D27+D28+D29</f>
        <v>12324190</v>
      </c>
      <c r="E22" s="49">
        <f>E23+E27+E28+E29</f>
        <v>12585045.309999999</v>
      </c>
      <c r="F22" s="18">
        <f t="shared" si="1"/>
        <v>260855.30999999866</v>
      </c>
      <c r="G22" s="19">
        <f t="shared" si="0"/>
        <v>102.11661220737427</v>
      </c>
    </row>
    <row r="23" spans="1:7" s="25" customFormat="1" ht="15">
      <c r="A23" s="5" t="s">
        <v>83</v>
      </c>
      <c r="B23" s="7">
        <v>18010000</v>
      </c>
      <c r="C23" s="8" t="s">
        <v>126</v>
      </c>
      <c r="D23" s="40">
        <f>D24+D25+D26</f>
        <v>7453000</v>
      </c>
      <c r="E23" s="49">
        <f>E24+E25+E26</f>
        <v>7632146.7299999995</v>
      </c>
      <c r="F23" s="18">
        <f t="shared" si="1"/>
        <v>179146.72999999952</v>
      </c>
      <c r="G23" s="19">
        <f t="shared" si="0"/>
        <v>102.4036861666443</v>
      </c>
    </row>
    <row r="24" spans="1:7" s="25" customFormat="1" ht="46.5">
      <c r="A24" s="5" t="s">
        <v>129</v>
      </c>
      <c r="B24" s="7"/>
      <c r="C24" s="8" t="s">
        <v>127</v>
      </c>
      <c r="D24" s="40">
        <v>157500</v>
      </c>
      <c r="E24" s="49">
        <f>3136.39+5831.81+7881.56+172737.31</f>
        <v>189587.07</v>
      </c>
      <c r="F24" s="18">
        <f t="shared" si="1"/>
        <v>32087.070000000007</v>
      </c>
      <c r="G24" s="19">
        <f t="shared" si="0"/>
        <v>120.37274285714285</v>
      </c>
    </row>
    <row r="25" spans="1:7" s="25" customFormat="1" ht="15">
      <c r="A25" s="5" t="s">
        <v>130</v>
      </c>
      <c r="B25" s="7"/>
      <c r="C25" s="8" t="s">
        <v>128</v>
      </c>
      <c r="D25" s="40">
        <f>5740000+908300+5500+641700</f>
        <v>7295500</v>
      </c>
      <c r="E25" s="49">
        <f>5809477.7+943926.48+5576.22+658571.83</f>
        <v>7417552.2299999995</v>
      </c>
      <c r="F25" s="18">
        <f t="shared" si="1"/>
        <v>122052.22999999952</v>
      </c>
      <c r="G25" s="19">
        <f t="shared" si="0"/>
        <v>101.67297964498663</v>
      </c>
    </row>
    <row r="26" spans="1:7" s="25" customFormat="1" ht="15">
      <c r="A26" s="5" t="s">
        <v>131</v>
      </c>
      <c r="B26" s="7"/>
      <c r="C26" s="8" t="s">
        <v>132</v>
      </c>
      <c r="D26" s="40"/>
      <c r="E26" s="49">
        <f>6257.43+18750</f>
        <v>25007.43</v>
      </c>
      <c r="F26" s="18">
        <f t="shared" si="1"/>
        <v>25007.43</v>
      </c>
      <c r="G26" s="19" t="s">
        <v>52</v>
      </c>
    </row>
    <row r="27" spans="1:7" s="25" customFormat="1" ht="15">
      <c r="A27" s="5" t="s">
        <v>84</v>
      </c>
      <c r="B27" s="7">
        <v>18030000</v>
      </c>
      <c r="C27" s="8" t="s">
        <v>39</v>
      </c>
      <c r="D27" s="40">
        <v>2390</v>
      </c>
      <c r="E27" s="49">
        <v>3114.8</v>
      </c>
      <c r="F27" s="18">
        <f t="shared" si="1"/>
        <v>724.8000000000002</v>
      </c>
      <c r="G27" s="19">
        <f t="shared" si="0"/>
        <v>130.32635983263597</v>
      </c>
    </row>
    <row r="28" spans="1:7" s="25" customFormat="1" ht="30.75" hidden="1">
      <c r="A28" s="5" t="s">
        <v>85</v>
      </c>
      <c r="B28" s="7">
        <v>18040000</v>
      </c>
      <c r="C28" s="8" t="s">
        <v>57</v>
      </c>
      <c r="D28" s="40">
        <v>0</v>
      </c>
      <c r="E28" s="49">
        <v>0</v>
      </c>
      <c r="F28" s="18">
        <f t="shared" si="1"/>
        <v>0</v>
      </c>
      <c r="G28" s="19" t="s">
        <v>52</v>
      </c>
    </row>
    <row r="29" spans="1:7" s="25" customFormat="1" ht="15">
      <c r="A29" s="5" t="s">
        <v>86</v>
      </c>
      <c r="B29" s="7">
        <v>18050000</v>
      </c>
      <c r="C29" s="8" t="s">
        <v>3</v>
      </c>
      <c r="D29" s="40">
        <v>4868800</v>
      </c>
      <c r="E29" s="49">
        <v>4949783.78</v>
      </c>
      <c r="F29" s="18">
        <f t="shared" si="1"/>
        <v>80983.78000000026</v>
      </c>
      <c r="G29" s="19">
        <f>E29/D29*100</f>
        <v>101.66332114689452</v>
      </c>
    </row>
    <row r="30" spans="1:7" s="25" customFormat="1" ht="15" hidden="1">
      <c r="A30" s="5" t="s">
        <v>20</v>
      </c>
      <c r="B30" s="7">
        <v>19010000</v>
      </c>
      <c r="C30" s="8" t="s">
        <v>4</v>
      </c>
      <c r="D30" s="40">
        <v>0</v>
      </c>
      <c r="E30" s="49">
        <v>0</v>
      </c>
      <c r="F30" s="18">
        <f t="shared" si="1"/>
        <v>0</v>
      </c>
      <c r="G30" s="19" t="e">
        <f>E30/D30*100</f>
        <v>#DIV/0!</v>
      </c>
    </row>
    <row r="31" spans="1:7" s="25" customFormat="1" ht="21.75" customHeight="1">
      <c r="A31" s="5" t="s">
        <v>22</v>
      </c>
      <c r="B31" s="7">
        <v>20000000</v>
      </c>
      <c r="C31" s="8" t="s">
        <v>5</v>
      </c>
      <c r="D31" s="40">
        <f>D32+D33+D34+D36+D41+D42+D43+D35</f>
        <v>411600</v>
      </c>
      <c r="E31" s="49">
        <f>E32+E33+E34+E36+E41+E42+E43+E35</f>
        <v>734729.8999999999</v>
      </c>
      <c r="F31" s="18">
        <f t="shared" si="1"/>
        <v>323129.8999999999</v>
      </c>
      <c r="G31" s="19">
        <f>E31/D31*100</f>
        <v>178.5058066083576</v>
      </c>
    </row>
    <row r="32" spans="1:7" s="25" customFormat="1" ht="15" hidden="1">
      <c r="A32" s="5" t="s">
        <v>23</v>
      </c>
      <c r="B32" s="7">
        <v>21080500</v>
      </c>
      <c r="C32" s="8" t="s">
        <v>21</v>
      </c>
      <c r="D32" s="40"/>
      <c r="E32" s="49"/>
      <c r="F32" s="18">
        <f t="shared" si="1"/>
        <v>0</v>
      </c>
      <c r="G32" s="19" t="s">
        <v>52</v>
      </c>
    </row>
    <row r="33" spans="1:7" s="25" customFormat="1" ht="25.5" customHeight="1">
      <c r="A33" s="5" t="s">
        <v>24</v>
      </c>
      <c r="B33" s="7">
        <v>21081100</v>
      </c>
      <c r="C33" s="8" t="s">
        <v>6</v>
      </c>
      <c r="D33" s="40"/>
      <c r="E33" s="49">
        <v>4131</v>
      </c>
      <c r="F33" s="18">
        <f t="shared" si="1"/>
        <v>4131</v>
      </c>
      <c r="G33" s="19" t="s">
        <v>52</v>
      </c>
    </row>
    <row r="34" spans="1:7" s="25" customFormat="1" ht="48.75" customHeight="1">
      <c r="A34" s="5" t="s">
        <v>25</v>
      </c>
      <c r="B34" s="7">
        <v>21081500</v>
      </c>
      <c r="C34" s="8" t="s">
        <v>65</v>
      </c>
      <c r="D34" s="40"/>
      <c r="E34" s="49">
        <v>58300</v>
      </c>
      <c r="F34" s="18">
        <f t="shared" si="1"/>
        <v>58300</v>
      </c>
      <c r="G34" s="19" t="s">
        <v>52</v>
      </c>
    </row>
    <row r="35" spans="1:7" s="25" customFormat="1" ht="24.75" customHeight="1">
      <c r="A35" s="5" t="s">
        <v>116</v>
      </c>
      <c r="B35" s="7">
        <v>21081700</v>
      </c>
      <c r="C35" s="8" t="s">
        <v>112</v>
      </c>
      <c r="D35" s="40">
        <v>18300</v>
      </c>
      <c r="E35" s="49">
        <v>29931.45</v>
      </c>
      <c r="F35" s="18">
        <f t="shared" si="1"/>
        <v>11631.45</v>
      </c>
      <c r="G35" s="19">
        <f aca="true" t="shared" si="2" ref="G35:G44">E35/D35*100</f>
        <v>163.5598360655738</v>
      </c>
    </row>
    <row r="36" spans="1:7" s="25" customFormat="1" ht="21" customHeight="1">
      <c r="A36" s="5" t="s">
        <v>26</v>
      </c>
      <c r="B36" s="7">
        <v>22010000</v>
      </c>
      <c r="C36" s="8" t="s">
        <v>70</v>
      </c>
      <c r="D36" s="40">
        <v>299700</v>
      </c>
      <c r="E36" s="49">
        <v>355871.11</v>
      </c>
      <c r="F36" s="18">
        <f t="shared" si="1"/>
        <v>56171.109999999986</v>
      </c>
      <c r="G36" s="19">
        <f t="shared" si="2"/>
        <v>118.74244577911244</v>
      </c>
    </row>
    <row r="37" spans="1:7" s="25" customFormat="1" ht="46.5" hidden="1">
      <c r="A37" s="5" t="s">
        <v>71</v>
      </c>
      <c r="B37" s="7">
        <v>22010300</v>
      </c>
      <c r="C37" s="37" t="s">
        <v>76</v>
      </c>
      <c r="D37" s="40">
        <v>35600</v>
      </c>
      <c r="E37" s="49">
        <v>52877</v>
      </c>
      <c r="F37" s="18">
        <f>E37-D37</f>
        <v>17277</v>
      </c>
      <c r="G37" s="19">
        <f t="shared" si="2"/>
        <v>148.5308988764045</v>
      </c>
    </row>
    <row r="38" spans="1:7" s="25" customFormat="1" ht="30.75" customHeight="1" hidden="1">
      <c r="A38" s="5" t="s">
        <v>72</v>
      </c>
      <c r="B38" s="7">
        <v>22012500</v>
      </c>
      <c r="C38" s="8" t="s">
        <v>58</v>
      </c>
      <c r="D38" s="40">
        <v>674800</v>
      </c>
      <c r="E38" s="49">
        <v>841933.12</v>
      </c>
      <c r="F38" s="18">
        <f t="shared" si="1"/>
        <v>167133.12</v>
      </c>
      <c r="G38" s="19">
        <f t="shared" si="2"/>
        <v>124.76780082987551</v>
      </c>
    </row>
    <row r="39" spans="1:7" s="25" customFormat="1" ht="51.75" customHeight="1" hidden="1">
      <c r="A39" s="5" t="s">
        <v>74</v>
      </c>
      <c r="B39" s="7">
        <v>22012600</v>
      </c>
      <c r="C39" s="8" t="s">
        <v>73</v>
      </c>
      <c r="D39" s="40">
        <v>101100</v>
      </c>
      <c r="E39" s="49">
        <v>120830</v>
      </c>
      <c r="F39" s="18">
        <f t="shared" si="1"/>
        <v>19730</v>
      </c>
      <c r="G39" s="19">
        <f t="shared" si="2"/>
        <v>119.51533135509396</v>
      </c>
    </row>
    <row r="40" spans="1:7" s="25" customFormat="1" ht="78" hidden="1">
      <c r="A40" s="5" t="s">
        <v>77</v>
      </c>
      <c r="B40" s="7">
        <v>22012900</v>
      </c>
      <c r="C40" s="37" t="s">
        <v>75</v>
      </c>
      <c r="D40" s="40">
        <v>5700</v>
      </c>
      <c r="E40" s="49">
        <v>7684</v>
      </c>
      <c r="F40" s="18">
        <f t="shared" si="1"/>
        <v>1984</v>
      </c>
      <c r="G40" s="19">
        <f t="shared" si="2"/>
        <v>134.80701754385964</v>
      </c>
    </row>
    <row r="41" spans="1:7" s="25" customFormat="1" ht="35.25" customHeight="1">
      <c r="A41" s="5" t="s">
        <v>27</v>
      </c>
      <c r="B41" s="7">
        <v>22080400</v>
      </c>
      <c r="C41" s="8" t="s">
        <v>7</v>
      </c>
      <c r="D41" s="40">
        <v>84700</v>
      </c>
      <c r="E41" s="49">
        <v>108392.46</v>
      </c>
      <c r="F41" s="18">
        <f t="shared" si="1"/>
        <v>23692.460000000006</v>
      </c>
      <c r="G41" s="19">
        <f t="shared" si="2"/>
        <v>127.9722077922078</v>
      </c>
    </row>
    <row r="42" spans="1:7" s="25" customFormat="1" ht="15">
      <c r="A42" s="5" t="s">
        <v>54</v>
      </c>
      <c r="B42" s="7">
        <v>22090000</v>
      </c>
      <c r="C42" s="8" t="s">
        <v>8</v>
      </c>
      <c r="D42" s="40">
        <v>8900</v>
      </c>
      <c r="E42" s="49">
        <v>9101.56</v>
      </c>
      <c r="F42" s="18">
        <f t="shared" si="1"/>
        <v>201.5599999999995</v>
      </c>
      <c r="G42" s="19">
        <f t="shared" si="2"/>
        <v>102.26471910112357</v>
      </c>
    </row>
    <row r="43" spans="1:7" s="25" customFormat="1" ht="15">
      <c r="A43" s="5" t="s">
        <v>66</v>
      </c>
      <c r="B43" s="7">
        <v>24060300</v>
      </c>
      <c r="C43" s="8" t="s">
        <v>21</v>
      </c>
      <c r="D43" s="40"/>
      <c r="E43" s="49">
        <v>169002.32</v>
      </c>
      <c r="F43" s="18">
        <f t="shared" si="1"/>
        <v>169002.32</v>
      </c>
      <c r="G43" s="19" t="s">
        <v>52</v>
      </c>
    </row>
    <row r="44" spans="1:7" s="25" customFormat="1" ht="15" hidden="1">
      <c r="A44" s="5" t="s">
        <v>44</v>
      </c>
      <c r="B44" s="7">
        <v>24060600</v>
      </c>
      <c r="C44" s="8" t="s">
        <v>21</v>
      </c>
      <c r="D44" s="40">
        <v>0</v>
      </c>
      <c r="E44" s="49">
        <v>0</v>
      </c>
      <c r="F44" s="18">
        <f t="shared" si="1"/>
        <v>0</v>
      </c>
      <c r="G44" s="19" t="e">
        <f t="shared" si="2"/>
        <v>#DIV/0!</v>
      </c>
    </row>
    <row r="45" spans="1:7" s="25" customFormat="1" ht="15">
      <c r="A45" s="5" t="s">
        <v>28</v>
      </c>
      <c r="B45" s="7">
        <v>30000000</v>
      </c>
      <c r="C45" s="8" t="s">
        <v>10</v>
      </c>
      <c r="D45" s="40"/>
      <c r="E45" s="49">
        <f>E46+E47</f>
        <v>5200</v>
      </c>
      <c r="F45" s="18">
        <f t="shared" si="1"/>
        <v>5200</v>
      </c>
      <c r="G45" s="19" t="s">
        <v>52</v>
      </c>
    </row>
    <row r="46" spans="1:7" s="25" customFormat="1" ht="62.25">
      <c r="A46" s="5" t="s">
        <v>29</v>
      </c>
      <c r="B46" s="7">
        <v>31010200</v>
      </c>
      <c r="C46" s="8" t="s">
        <v>59</v>
      </c>
      <c r="D46" s="40">
        <v>0</v>
      </c>
      <c r="E46" s="49">
        <v>5200</v>
      </c>
      <c r="F46" s="18">
        <f t="shared" si="1"/>
        <v>5200</v>
      </c>
      <c r="G46" s="19" t="s">
        <v>52</v>
      </c>
    </row>
    <row r="47" spans="1:7" s="25" customFormat="1" ht="30.75" hidden="1">
      <c r="A47" s="5" t="s">
        <v>91</v>
      </c>
      <c r="B47" s="7">
        <v>31020000</v>
      </c>
      <c r="C47" s="8" t="s">
        <v>102</v>
      </c>
      <c r="D47" s="40">
        <v>0</v>
      </c>
      <c r="E47" s="49">
        <v>0</v>
      </c>
      <c r="F47" s="18">
        <f t="shared" si="1"/>
        <v>0</v>
      </c>
      <c r="G47" s="19" t="s">
        <v>52</v>
      </c>
    </row>
    <row r="48" spans="1:7" s="25" customFormat="1" ht="37.5" customHeight="1">
      <c r="A48" s="78" t="s">
        <v>142</v>
      </c>
      <c r="B48" s="79"/>
      <c r="C48" s="79"/>
      <c r="D48" s="53">
        <f>D16+D31+D45</f>
        <v>117780690</v>
      </c>
      <c r="E48" s="54">
        <f>E16+E31+E45</f>
        <v>124990841.71</v>
      </c>
      <c r="F48" s="55">
        <f t="shared" si="1"/>
        <v>7210151.709999993</v>
      </c>
      <c r="G48" s="56">
        <f aca="true" t="shared" si="3" ref="G48:G74">E48/D48*100</f>
        <v>106.12167555649401</v>
      </c>
    </row>
    <row r="49" spans="1:7" s="25" customFormat="1" ht="20.25" customHeight="1">
      <c r="A49" s="5" t="s">
        <v>30</v>
      </c>
      <c r="B49" s="7">
        <v>40000000</v>
      </c>
      <c r="C49" s="8" t="s">
        <v>11</v>
      </c>
      <c r="D49" s="40">
        <f>D53+D50+D58</f>
        <v>21541956</v>
      </c>
      <c r="E49" s="49">
        <f>E53+E50+E58</f>
        <v>21522082.66</v>
      </c>
      <c r="F49" s="18">
        <f t="shared" si="1"/>
        <v>-19873.33999999985</v>
      </c>
      <c r="G49" s="19">
        <f t="shared" si="3"/>
        <v>99.90774588899912</v>
      </c>
    </row>
    <row r="50" spans="1:7" s="25" customFormat="1" ht="15" customHeight="1" hidden="1">
      <c r="A50" s="5" t="s">
        <v>31</v>
      </c>
      <c r="B50" s="7">
        <v>41020000</v>
      </c>
      <c r="C50" s="8" t="s">
        <v>12</v>
      </c>
      <c r="D50" s="40">
        <f>D51+D52</f>
        <v>0</v>
      </c>
      <c r="E50" s="49">
        <f>E51+E52</f>
        <v>0</v>
      </c>
      <c r="F50" s="18">
        <f t="shared" si="1"/>
        <v>0</v>
      </c>
      <c r="G50" s="19" t="e">
        <f t="shared" si="3"/>
        <v>#DIV/0!</v>
      </c>
    </row>
    <row r="51" spans="1:7" s="25" customFormat="1" ht="0.75" customHeight="1" hidden="1">
      <c r="A51" s="5" t="s">
        <v>32</v>
      </c>
      <c r="B51" s="7">
        <v>41020601</v>
      </c>
      <c r="C51" s="8" t="s">
        <v>13</v>
      </c>
      <c r="D51" s="40"/>
      <c r="E51" s="49"/>
      <c r="F51" s="18">
        <f t="shared" si="1"/>
        <v>0</v>
      </c>
      <c r="G51" s="19" t="e">
        <f t="shared" si="3"/>
        <v>#DIV/0!</v>
      </c>
    </row>
    <row r="52" spans="1:7" s="25" customFormat="1" ht="30.75" hidden="1">
      <c r="A52" s="5" t="s">
        <v>42</v>
      </c>
      <c r="B52" s="7">
        <v>41021201</v>
      </c>
      <c r="C52" s="8" t="s">
        <v>43</v>
      </c>
      <c r="D52" s="40"/>
      <c r="E52" s="49"/>
      <c r="F52" s="18">
        <f t="shared" si="1"/>
        <v>0</v>
      </c>
      <c r="G52" s="19" t="e">
        <f t="shared" si="3"/>
        <v>#DIV/0!</v>
      </c>
    </row>
    <row r="53" spans="1:7" s="25" customFormat="1" ht="15">
      <c r="A53" s="5" t="s">
        <v>31</v>
      </c>
      <c r="B53" s="7">
        <v>41030000</v>
      </c>
      <c r="C53" s="8" t="s">
        <v>103</v>
      </c>
      <c r="D53" s="40">
        <f>SUM(D54:D57)</f>
        <v>19501000</v>
      </c>
      <c r="E53" s="49">
        <f>SUM(E54:E57)</f>
        <v>19501000</v>
      </c>
      <c r="F53" s="18">
        <f t="shared" si="1"/>
        <v>0</v>
      </c>
      <c r="G53" s="19">
        <f t="shared" si="3"/>
        <v>100</v>
      </c>
    </row>
    <row r="54" spans="1:7" s="25" customFormat="1" ht="36.75" customHeight="1">
      <c r="A54" s="5" t="s">
        <v>32</v>
      </c>
      <c r="B54" s="7">
        <v>41033900</v>
      </c>
      <c r="C54" s="36" t="s">
        <v>60</v>
      </c>
      <c r="D54" s="40">
        <v>11713500</v>
      </c>
      <c r="E54" s="49">
        <v>11713500</v>
      </c>
      <c r="F54" s="18">
        <f t="shared" si="1"/>
        <v>0</v>
      </c>
      <c r="G54" s="19">
        <f t="shared" si="3"/>
        <v>100</v>
      </c>
    </row>
    <row r="55" spans="1:7" s="25" customFormat="1" ht="33.75" customHeight="1">
      <c r="A55" s="5" t="s">
        <v>50</v>
      </c>
      <c r="B55" s="7">
        <v>41034200</v>
      </c>
      <c r="C55" s="36" t="s">
        <v>61</v>
      </c>
      <c r="D55" s="40">
        <v>7787500</v>
      </c>
      <c r="E55" s="49">
        <v>7787500</v>
      </c>
      <c r="F55" s="18">
        <f t="shared" si="1"/>
        <v>0</v>
      </c>
      <c r="G55" s="19">
        <f t="shared" si="3"/>
        <v>100</v>
      </c>
    </row>
    <row r="56" spans="1:7" s="25" customFormat="1" ht="48" customHeight="1" hidden="1">
      <c r="A56" s="5" t="s">
        <v>51</v>
      </c>
      <c r="B56" s="7">
        <v>41034500</v>
      </c>
      <c r="C56" s="36" t="s">
        <v>78</v>
      </c>
      <c r="D56" s="40"/>
      <c r="E56" s="49"/>
      <c r="F56" s="18">
        <f t="shared" si="1"/>
        <v>0</v>
      </c>
      <c r="G56" s="19" t="e">
        <f t="shared" si="3"/>
        <v>#DIV/0!</v>
      </c>
    </row>
    <row r="57" spans="1:7" s="25" customFormat="1" ht="46.5" hidden="1">
      <c r="A57" s="5" t="s">
        <v>51</v>
      </c>
      <c r="B57" s="7">
        <v>41035100</v>
      </c>
      <c r="C57" s="36" t="s">
        <v>67</v>
      </c>
      <c r="D57" s="40"/>
      <c r="E57" s="49"/>
      <c r="F57" s="18">
        <f t="shared" si="1"/>
        <v>0</v>
      </c>
      <c r="G57" s="19" t="e">
        <f t="shared" si="3"/>
        <v>#DIV/0!</v>
      </c>
    </row>
    <row r="58" spans="1:7" s="25" customFormat="1" ht="15">
      <c r="A58" s="5" t="s">
        <v>92</v>
      </c>
      <c r="B58" s="7">
        <v>41050000</v>
      </c>
      <c r="C58" s="36" t="s">
        <v>104</v>
      </c>
      <c r="D58" s="40">
        <f>D59+D60+D61+D63+D69+D71+D72+D66+D67+D68+D70+D62+D64+D65</f>
        <v>2040956</v>
      </c>
      <c r="E58" s="49">
        <f>E59+E60+E61+E63+E69+E71+E72+E66+E67+E68+E70+E62+E64+E65</f>
        <v>2021082.66</v>
      </c>
      <c r="F58" s="18">
        <f t="shared" si="1"/>
        <v>-19873.340000000084</v>
      </c>
      <c r="G58" s="19">
        <f t="shared" si="3"/>
        <v>99.02627298187711</v>
      </c>
    </row>
    <row r="59" spans="1:7" s="25" customFormat="1" ht="118.5" customHeight="1" hidden="1">
      <c r="A59" s="5" t="s">
        <v>93</v>
      </c>
      <c r="B59" s="7">
        <v>41050100</v>
      </c>
      <c r="C59" s="36" t="s">
        <v>105</v>
      </c>
      <c r="D59" s="40"/>
      <c r="E59" s="49"/>
      <c r="F59" s="18">
        <f t="shared" si="1"/>
        <v>0</v>
      </c>
      <c r="G59" s="19" t="e">
        <f t="shared" si="3"/>
        <v>#DIV/0!</v>
      </c>
    </row>
    <row r="60" spans="1:7" s="25" customFormat="1" ht="72" customHeight="1" hidden="1">
      <c r="A60" s="5" t="s">
        <v>94</v>
      </c>
      <c r="B60" s="7">
        <v>41050200</v>
      </c>
      <c r="C60" s="36" t="s">
        <v>106</v>
      </c>
      <c r="D60" s="40"/>
      <c r="E60" s="49"/>
      <c r="F60" s="18">
        <f t="shared" si="1"/>
        <v>0</v>
      </c>
      <c r="G60" s="19" t="e">
        <f t="shared" si="3"/>
        <v>#DIV/0!</v>
      </c>
    </row>
    <row r="61" spans="1:7" s="25" customFormat="1" ht="181.5" customHeight="1" hidden="1">
      <c r="A61" s="5" t="s">
        <v>95</v>
      </c>
      <c r="B61" s="7">
        <v>41050300</v>
      </c>
      <c r="C61" s="36" t="s">
        <v>107</v>
      </c>
      <c r="D61" s="40"/>
      <c r="E61" s="49"/>
      <c r="F61" s="18">
        <f t="shared" si="1"/>
        <v>0</v>
      </c>
      <c r="G61" s="19" t="e">
        <f t="shared" si="3"/>
        <v>#DIV/0!</v>
      </c>
    </row>
    <row r="62" spans="1:7" s="25" customFormat="1" ht="85.5" customHeight="1" hidden="1">
      <c r="A62" s="5" t="s">
        <v>96</v>
      </c>
      <c r="B62" s="7">
        <v>41050400</v>
      </c>
      <c r="C62" s="36" t="s">
        <v>121</v>
      </c>
      <c r="D62" s="40"/>
      <c r="E62" s="49"/>
      <c r="F62" s="18">
        <f t="shared" si="1"/>
        <v>0</v>
      </c>
      <c r="G62" s="19" t="e">
        <f t="shared" si="3"/>
        <v>#DIV/0!</v>
      </c>
    </row>
    <row r="63" spans="1:7" s="25" customFormat="1" ht="147.75" customHeight="1" hidden="1">
      <c r="A63" s="5" t="s">
        <v>97</v>
      </c>
      <c r="B63" s="7">
        <v>41050700</v>
      </c>
      <c r="C63" s="39" t="s">
        <v>108</v>
      </c>
      <c r="D63" s="40"/>
      <c r="E63" s="49"/>
      <c r="F63" s="18">
        <f t="shared" si="1"/>
        <v>0</v>
      </c>
      <c r="G63" s="19" t="e">
        <f t="shared" si="3"/>
        <v>#DIV/0!</v>
      </c>
    </row>
    <row r="64" spans="1:7" s="25" customFormat="1" ht="70.5" customHeight="1" hidden="1">
      <c r="A64" s="5" t="s">
        <v>98</v>
      </c>
      <c r="B64" s="7">
        <v>41050800</v>
      </c>
      <c r="C64" s="39" t="s">
        <v>122</v>
      </c>
      <c r="D64" s="40"/>
      <c r="E64" s="49"/>
      <c r="F64" s="18">
        <f t="shared" si="1"/>
        <v>0</v>
      </c>
      <c r="G64" s="19" t="e">
        <f t="shared" si="3"/>
        <v>#DIV/0!</v>
      </c>
    </row>
    <row r="65" spans="1:7" s="25" customFormat="1" ht="103.5" customHeight="1" hidden="1">
      <c r="A65" s="5" t="s">
        <v>99</v>
      </c>
      <c r="B65" s="7">
        <v>41050900</v>
      </c>
      <c r="C65" s="39" t="s">
        <v>134</v>
      </c>
      <c r="D65" s="40"/>
      <c r="E65" s="49"/>
      <c r="F65" s="18">
        <f t="shared" si="1"/>
        <v>0</v>
      </c>
      <c r="G65" s="19" t="e">
        <f>E65/D65*100</f>
        <v>#DIV/0!</v>
      </c>
    </row>
    <row r="66" spans="1:7" s="25" customFormat="1" ht="40.5" customHeight="1">
      <c r="A66" s="5" t="s">
        <v>100</v>
      </c>
      <c r="B66" s="7">
        <v>41051000</v>
      </c>
      <c r="C66" s="39" t="s">
        <v>117</v>
      </c>
      <c r="D66" s="40">
        <v>272209</v>
      </c>
      <c r="E66" s="49">
        <v>272209</v>
      </c>
      <c r="F66" s="18">
        <f t="shared" si="1"/>
        <v>0</v>
      </c>
      <c r="G66" s="19">
        <f t="shared" si="3"/>
        <v>100</v>
      </c>
    </row>
    <row r="67" spans="1:7" s="25" customFormat="1" ht="48.75" customHeight="1">
      <c r="A67" s="5" t="s">
        <v>46</v>
      </c>
      <c r="B67" s="7">
        <v>41051200</v>
      </c>
      <c r="C67" s="39" t="s">
        <v>113</v>
      </c>
      <c r="D67" s="40">
        <v>28343</v>
      </c>
      <c r="E67" s="49">
        <v>28343</v>
      </c>
      <c r="F67" s="18">
        <f t="shared" si="1"/>
        <v>0</v>
      </c>
      <c r="G67" s="19">
        <f t="shared" si="3"/>
        <v>100</v>
      </c>
    </row>
    <row r="68" spans="1:7" s="25" customFormat="1" ht="65.25" customHeight="1" hidden="1">
      <c r="A68" s="5" t="s">
        <v>101</v>
      </c>
      <c r="B68" s="7">
        <v>41051400</v>
      </c>
      <c r="C68" s="39" t="s">
        <v>114</v>
      </c>
      <c r="D68" s="40"/>
      <c r="E68" s="49"/>
      <c r="F68" s="18">
        <f t="shared" si="1"/>
        <v>0</v>
      </c>
      <c r="G68" s="19" t="e">
        <f t="shared" si="3"/>
        <v>#DIV/0!</v>
      </c>
    </row>
    <row r="69" spans="1:7" s="25" customFormat="1" ht="51.75" customHeight="1">
      <c r="A69" s="5" t="s">
        <v>119</v>
      </c>
      <c r="B69" s="7">
        <v>41051500</v>
      </c>
      <c r="C69" s="36" t="s">
        <v>109</v>
      </c>
      <c r="D69" s="40">
        <v>220500</v>
      </c>
      <c r="E69" s="49">
        <v>220500</v>
      </c>
      <c r="F69" s="18">
        <f t="shared" si="1"/>
        <v>0</v>
      </c>
      <c r="G69" s="19">
        <f t="shared" si="3"/>
        <v>100</v>
      </c>
    </row>
    <row r="70" spans="1:7" s="25" customFormat="1" ht="51.75" customHeight="1" hidden="1">
      <c r="A70" s="5" t="s">
        <v>135</v>
      </c>
      <c r="B70" s="7">
        <v>41051600</v>
      </c>
      <c r="C70" s="36" t="s">
        <v>120</v>
      </c>
      <c r="D70" s="40"/>
      <c r="E70" s="49"/>
      <c r="F70" s="18">
        <f t="shared" si="1"/>
        <v>0</v>
      </c>
      <c r="G70" s="19" t="e">
        <f t="shared" si="3"/>
        <v>#DIV/0!</v>
      </c>
    </row>
    <row r="71" spans="1:7" s="25" customFormat="1" ht="56.25" customHeight="1" hidden="1">
      <c r="A71" s="5" t="s">
        <v>136</v>
      </c>
      <c r="B71" s="7">
        <v>41052000</v>
      </c>
      <c r="C71" s="36" t="s">
        <v>110</v>
      </c>
      <c r="D71" s="40"/>
      <c r="E71" s="49"/>
      <c r="F71" s="18">
        <f t="shared" si="1"/>
        <v>0</v>
      </c>
      <c r="G71" s="19" t="e">
        <f t="shared" si="3"/>
        <v>#DIV/0!</v>
      </c>
    </row>
    <row r="72" spans="1:7" s="25" customFormat="1" ht="20.25" customHeight="1">
      <c r="A72" s="5" t="s">
        <v>137</v>
      </c>
      <c r="B72" s="7">
        <v>41053900</v>
      </c>
      <c r="C72" s="36" t="s">
        <v>62</v>
      </c>
      <c r="D72" s="40">
        <v>1519904</v>
      </c>
      <c r="E72" s="49">
        <v>1500030.66</v>
      </c>
      <c r="F72" s="18">
        <f t="shared" si="1"/>
        <v>-19873.340000000084</v>
      </c>
      <c r="G72" s="19">
        <f t="shared" si="3"/>
        <v>98.69246083963196</v>
      </c>
    </row>
    <row r="73" spans="1:7" s="25" customFormat="1" ht="62.25" hidden="1">
      <c r="A73" s="5" t="s">
        <v>46</v>
      </c>
      <c r="B73" s="7">
        <v>41037001</v>
      </c>
      <c r="C73" s="8" t="s">
        <v>45</v>
      </c>
      <c r="D73" s="40"/>
      <c r="E73" s="49"/>
      <c r="F73" s="18">
        <f t="shared" si="1"/>
        <v>0</v>
      </c>
      <c r="G73" s="19" t="e">
        <f t="shared" si="3"/>
        <v>#DIV/0!</v>
      </c>
    </row>
    <row r="74" spans="1:7" s="25" customFormat="1" ht="37.5" customHeight="1">
      <c r="A74" s="78" t="s">
        <v>144</v>
      </c>
      <c r="B74" s="79"/>
      <c r="C74" s="79"/>
      <c r="D74" s="53">
        <f>D48+D49</f>
        <v>139322646</v>
      </c>
      <c r="E74" s="54">
        <f>E48+E49</f>
        <v>146512924.37</v>
      </c>
      <c r="F74" s="55">
        <f t="shared" si="1"/>
        <v>7190278.370000005</v>
      </c>
      <c r="G74" s="56">
        <f t="shared" si="3"/>
        <v>105.16088272541135</v>
      </c>
    </row>
    <row r="75" spans="1:7" s="59" customFormat="1" ht="24" customHeight="1">
      <c r="A75" s="91" t="s">
        <v>35</v>
      </c>
      <c r="B75" s="92"/>
      <c r="C75" s="92"/>
      <c r="D75" s="92"/>
      <c r="E75" s="92"/>
      <c r="F75" s="92"/>
      <c r="G75" s="92"/>
    </row>
    <row r="76" spans="1:7" s="25" customFormat="1" ht="25.5" customHeight="1">
      <c r="A76" s="5">
        <v>1</v>
      </c>
      <c r="B76" s="7">
        <v>10000000</v>
      </c>
      <c r="C76" s="8" t="s">
        <v>2</v>
      </c>
      <c r="D76" s="40">
        <f>D79+D77+D78</f>
        <v>45000</v>
      </c>
      <c r="E76" s="49">
        <f>E79+E77+E78</f>
        <v>47696.7</v>
      </c>
      <c r="F76" s="18">
        <f aca="true" t="shared" si="4" ref="F76:F93">E76-D76</f>
        <v>2696.699999999997</v>
      </c>
      <c r="G76" s="19">
        <f>E76/D76*100</f>
        <v>105.99266666666666</v>
      </c>
    </row>
    <row r="77" spans="1:7" s="25" customFormat="1" ht="41.25" customHeight="1" hidden="1">
      <c r="A77" s="5" t="s">
        <v>17</v>
      </c>
      <c r="B77" s="7">
        <v>12020000</v>
      </c>
      <c r="C77" s="8" t="s">
        <v>89</v>
      </c>
      <c r="D77" s="40">
        <v>0</v>
      </c>
      <c r="E77" s="49">
        <v>0</v>
      </c>
      <c r="F77" s="18">
        <f>E77-D77</f>
        <v>0</v>
      </c>
      <c r="G77" s="19" t="s">
        <v>52</v>
      </c>
    </row>
    <row r="78" spans="1:7" s="25" customFormat="1" ht="69.75" customHeight="1" hidden="1">
      <c r="A78" s="5" t="s">
        <v>18</v>
      </c>
      <c r="B78" s="7">
        <v>18041500</v>
      </c>
      <c r="C78" s="8" t="s">
        <v>63</v>
      </c>
      <c r="D78" s="40">
        <v>0</v>
      </c>
      <c r="E78" s="49">
        <v>0</v>
      </c>
      <c r="F78" s="18">
        <f>E78-D78</f>
        <v>0</v>
      </c>
      <c r="G78" s="19" t="s">
        <v>52</v>
      </c>
    </row>
    <row r="79" spans="1:7" s="25" customFormat="1" ht="28.5" customHeight="1">
      <c r="A79" s="5" t="s">
        <v>19</v>
      </c>
      <c r="B79" s="7">
        <v>19000000</v>
      </c>
      <c r="C79" s="8" t="s">
        <v>4</v>
      </c>
      <c r="D79" s="40">
        <v>45000</v>
      </c>
      <c r="E79" s="49">
        <v>47696.7</v>
      </c>
      <c r="F79" s="18">
        <f t="shared" si="4"/>
        <v>2696.699999999997</v>
      </c>
      <c r="G79" s="19">
        <f>E79/D79*100</f>
        <v>105.99266666666666</v>
      </c>
    </row>
    <row r="80" spans="1:7" s="25" customFormat="1" ht="62.25" hidden="1">
      <c r="A80" s="5" t="s">
        <v>36</v>
      </c>
      <c r="B80" s="7">
        <v>18041500</v>
      </c>
      <c r="C80" s="14" t="s">
        <v>63</v>
      </c>
      <c r="D80" s="40"/>
      <c r="E80" s="49"/>
      <c r="F80" s="18">
        <f t="shared" si="4"/>
        <v>0</v>
      </c>
      <c r="G80" s="19" t="s">
        <v>52</v>
      </c>
    </row>
    <row r="81" spans="1:7" s="25" customFormat="1" ht="24.75" customHeight="1">
      <c r="A81" s="5" t="s">
        <v>22</v>
      </c>
      <c r="B81" s="7">
        <v>20000000</v>
      </c>
      <c r="C81" s="8" t="s">
        <v>5</v>
      </c>
      <c r="D81" s="40">
        <f>D82+D83</f>
        <v>2272842</v>
      </c>
      <c r="E81" s="49">
        <f>E82+E83</f>
        <v>2443134.28</v>
      </c>
      <c r="F81" s="18">
        <f t="shared" si="4"/>
        <v>170292.2799999998</v>
      </c>
      <c r="G81" s="19">
        <f>E81/D81*100</f>
        <v>107.49248209950362</v>
      </c>
    </row>
    <row r="82" spans="1:7" s="25" customFormat="1" ht="38.25" customHeight="1">
      <c r="A82" s="5" t="s">
        <v>23</v>
      </c>
      <c r="B82" s="7">
        <v>24170000</v>
      </c>
      <c r="C82" s="8" t="s">
        <v>47</v>
      </c>
      <c r="D82" s="40"/>
      <c r="E82" s="49">
        <v>33163</v>
      </c>
      <c r="F82" s="18">
        <f t="shared" si="4"/>
        <v>33163</v>
      </c>
      <c r="G82" s="19" t="s">
        <v>52</v>
      </c>
    </row>
    <row r="83" spans="1:7" s="25" customFormat="1" ht="35.25" customHeight="1">
      <c r="A83" s="5" t="s">
        <v>24</v>
      </c>
      <c r="B83" s="7">
        <v>25000000</v>
      </c>
      <c r="C83" s="8" t="s">
        <v>9</v>
      </c>
      <c r="D83" s="40">
        <v>2272842</v>
      </c>
      <c r="E83" s="49">
        <v>2409971.28</v>
      </c>
      <c r="F83" s="18">
        <f t="shared" si="4"/>
        <v>137129.2799999998</v>
      </c>
      <c r="G83" s="19">
        <f>E83/D83*100</f>
        <v>106.03338375478806</v>
      </c>
    </row>
    <row r="84" spans="1:7" s="25" customFormat="1" ht="22.5" customHeight="1" hidden="1">
      <c r="A84" s="5" t="s">
        <v>28</v>
      </c>
      <c r="B84" s="7">
        <v>30000000</v>
      </c>
      <c r="C84" s="8" t="s">
        <v>10</v>
      </c>
      <c r="D84" s="40">
        <f>D86+D85</f>
        <v>0</v>
      </c>
      <c r="E84" s="49">
        <f>E86+E85</f>
        <v>0</v>
      </c>
      <c r="F84" s="18">
        <f t="shared" si="4"/>
        <v>0</v>
      </c>
      <c r="G84" s="19" t="s">
        <v>52</v>
      </c>
    </row>
    <row r="85" spans="1:7" s="25" customFormat="1" ht="30.75" hidden="1">
      <c r="A85" s="5" t="s">
        <v>29</v>
      </c>
      <c r="B85" s="7">
        <v>31030000</v>
      </c>
      <c r="C85" s="8" t="s">
        <v>80</v>
      </c>
      <c r="D85" s="40">
        <v>0</v>
      </c>
      <c r="E85" s="49"/>
      <c r="F85" s="18">
        <f t="shared" si="4"/>
        <v>0</v>
      </c>
      <c r="G85" s="19" t="s">
        <v>52</v>
      </c>
    </row>
    <row r="86" spans="1:7" s="25" customFormat="1" ht="108.75" hidden="1">
      <c r="A86" s="5" t="s">
        <v>79</v>
      </c>
      <c r="B86" s="7">
        <v>33010100</v>
      </c>
      <c r="C86" s="8" t="s">
        <v>68</v>
      </c>
      <c r="D86" s="40">
        <v>0</v>
      </c>
      <c r="E86" s="49">
        <v>0</v>
      </c>
      <c r="F86" s="18">
        <f t="shared" si="4"/>
        <v>0</v>
      </c>
      <c r="G86" s="19" t="s">
        <v>52</v>
      </c>
    </row>
    <row r="87" spans="1:7" s="25" customFormat="1" ht="53.25" customHeight="1">
      <c r="A87" s="5" t="s">
        <v>69</v>
      </c>
      <c r="B87" s="7">
        <v>50110000</v>
      </c>
      <c r="C87" s="29" t="s">
        <v>64</v>
      </c>
      <c r="D87" s="40"/>
      <c r="E87" s="49">
        <v>16155.44</v>
      </c>
      <c r="F87" s="18">
        <f t="shared" si="4"/>
        <v>16155.44</v>
      </c>
      <c r="G87" s="19" t="s">
        <v>52</v>
      </c>
    </row>
    <row r="88" spans="1:7" s="25" customFormat="1" ht="57" customHeight="1">
      <c r="A88" s="68" t="s">
        <v>123</v>
      </c>
      <c r="B88" s="69"/>
      <c r="C88" s="69"/>
      <c r="D88" s="40">
        <f>D87+D81+D76+D84</f>
        <v>2317842</v>
      </c>
      <c r="E88" s="49">
        <f>E87+E81+E76+E84</f>
        <v>2506986.42</v>
      </c>
      <c r="F88" s="18">
        <f t="shared" si="4"/>
        <v>189144.41999999993</v>
      </c>
      <c r="G88" s="19">
        <f aca="true" t="shared" si="5" ref="G88:G93">E88/D88*100</f>
        <v>108.16036727266139</v>
      </c>
    </row>
    <row r="89" spans="1:7" s="25" customFormat="1" ht="68.25" customHeight="1" hidden="1">
      <c r="A89" s="5" t="s">
        <v>41</v>
      </c>
      <c r="B89" s="7">
        <v>41035101</v>
      </c>
      <c r="C89" s="30" t="s">
        <v>38</v>
      </c>
      <c r="D89" s="40">
        <v>0</v>
      </c>
      <c r="E89" s="49">
        <v>0</v>
      </c>
      <c r="F89" s="18">
        <f t="shared" si="4"/>
        <v>0</v>
      </c>
      <c r="G89" s="19" t="e">
        <f t="shared" si="5"/>
        <v>#DIV/0!</v>
      </c>
    </row>
    <row r="90" spans="1:7" s="25" customFormat="1" ht="197.25" customHeight="1" hidden="1">
      <c r="A90" s="5" t="s">
        <v>48</v>
      </c>
      <c r="B90" s="7">
        <v>41036601</v>
      </c>
      <c r="C90" s="23" t="s">
        <v>49</v>
      </c>
      <c r="D90" s="40">
        <v>0</v>
      </c>
      <c r="E90" s="49">
        <v>0</v>
      </c>
      <c r="F90" s="18">
        <f t="shared" si="4"/>
        <v>0</v>
      </c>
      <c r="G90" s="19" t="e">
        <f t="shared" si="5"/>
        <v>#DIV/0!</v>
      </c>
    </row>
    <row r="91" spans="1:7" s="25" customFormat="1" ht="85.5" customHeight="1" hidden="1">
      <c r="A91" s="5" t="s">
        <v>124</v>
      </c>
      <c r="B91" s="7">
        <v>41052600</v>
      </c>
      <c r="C91" s="23" t="s">
        <v>125</v>
      </c>
      <c r="D91" s="40"/>
      <c r="E91" s="49"/>
      <c r="F91" s="18">
        <f t="shared" si="4"/>
        <v>0</v>
      </c>
      <c r="G91" s="19" t="e">
        <f t="shared" si="5"/>
        <v>#DIV/0!</v>
      </c>
    </row>
    <row r="92" spans="1:7" s="58" customFormat="1" ht="45" customHeight="1">
      <c r="A92" s="78" t="s">
        <v>146</v>
      </c>
      <c r="B92" s="79"/>
      <c r="C92" s="79"/>
      <c r="D92" s="53">
        <f>D88+D91</f>
        <v>2317842</v>
      </c>
      <c r="E92" s="54">
        <f>E88+E91</f>
        <v>2506986.42</v>
      </c>
      <c r="F92" s="55">
        <f t="shared" si="4"/>
        <v>189144.41999999993</v>
      </c>
      <c r="G92" s="56">
        <f t="shared" si="5"/>
        <v>108.16036727266139</v>
      </c>
    </row>
    <row r="93" spans="1:7" s="64" customFormat="1" ht="36" customHeight="1">
      <c r="A93" s="84" t="s">
        <v>37</v>
      </c>
      <c r="B93" s="85"/>
      <c r="C93" s="85"/>
      <c r="D93" s="60">
        <f>D92+D74</f>
        <v>141640488</v>
      </c>
      <c r="E93" s="61">
        <f>E92+E74</f>
        <v>149019910.79</v>
      </c>
      <c r="F93" s="62">
        <f t="shared" si="4"/>
        <v>7379422.789999992</v>
      </c>
      <c r="G93" s="63">
        <f t="shared" si="5"/>
        <v>105.20996707523345</v>
      </c>
    </row>
    <row r="94" spans="1:7" s="25" customFormat="1" ht="17.25">
      <c r="A94" s="12"/>
      <c r="B94" s="9"/>
      <c r="C94" s="9"/>
      <c r="D94" s="20"/>
      <c r="E94" s="50"/>
      <c r="F94" s="20"/>
      <c r="G94" s="21"/>
    </row>
    <row r="95" spans="1:7" s="43" customFormat="1" ht="64.5" customHeight="1">
      <c r="A95" s="86" t="s">
        <v>141</v>
      </c>
      <c r="B95" s="86"/>
      <c r="C95" s="86"/>
      <c r="D95" s="42"/>
      <c r="E95" s="46"/>
      <c r="F95" s="87" t="s">
        <v>40</v>
      </c>
      <c r="G95" s="87"/>
    </row>
    <row r="96" spans="1:6" ht="12.75">
      <c r="A96" s="31"/>
      <c r="B96" s="28"/>
      <c r="C96" s="28"/>
      <c r="D96" s="32"/>
      <c r="E96" s="51"/>
      <c r="F96" s="32"/>
    </row>
    <row r="97" spans="1:6" ht="12.75">
      <c r="A97" s="13"/>
      <c r="B97" s="2"/>
      <c r="C97" s="2"/>
      <c r="F97" s="33"/>
    </row>
    <row r="98" spans="1:6" ht="12.75">
      <c r="A98" s="13"/>
      <c r="B98" s="2"/>
      <c r="C98" s="2"/>
      <c r="F98" s="33"/>
    </row>
    <row r="99" spans="1:6" ht="12.75">
      <c r="A99" s="13"/>
      <c r="B99" s="2"/>
      <c r="C99" s="2"/>
      <c r="F99" s="33"/>
    </row>
    <row r="100" spans="1:6" ht="12.75">
      <c r="A100" s="13"/>
      <c r="B100" s="2"/>
      <c r="C100" s="2"/>
      <c r="F100" s="33"/>
    </row>
    <row r="101" spans="1:6" ht="12.75">
      <c r="A101" s="13"/>
      <c r="B101" s="2"/>
      <c r="C101" s="2"/>
      <c r="F101" s="33"/>
    </row>
    <row r="102" spans="1:6" ht="12.75">
      <c r="A102" s="13"/>
      <c r="B102" s="2"/>
      <c r="C102" s="2"/>
      <c r="F102" s="33"/>
    </row>
    <row r="103" spans="1:6" ht="12.75">
      <c r="A103" s="13"/>
      <c r="B103" s="2"/>
      <c r="C103" s="2"/>
      <c r="F103" s="33"/>
    </row>
    <row r="104" spans="1:6" ht="12.75">
      <c r="A104" s="13"/>
      <c r="B104" s="2"/>
      <c r="C104" s="2"/>
      <c r="F104" s="33"/>
    </row>
    <row r="105" spans="1:6" ht="12.75">
      <c r="A105" s="13"/>
      <c r="B105" s="2"/>
      <c r="C105" s="2"/>
      <c r="F105" s="33"/>
    </row>
    <row r="106" spans="1:6" ht="12.75">
      <c r="A106" s="13"/>
      <c r="B106" s="2"/>
      <c r="C106" s="2"/>
      <c r="F106" s="33"/>
    </row>
    <row r="107" spans="1:6" ht="12.75">
      <c r="A107" s="13"/>
      <c r="B107" s="2"/>
      <c r="C107" s="2"/>
      <c r="F107" s="33"/>
    </row>
    <row r="108" spans="1:6" ht="12.75">
      <c r="A108" s="13"/>
      <c r="B108" s="2"/>
      <c r="C108" s="2"/>
      <c r="F108" s="33"/>
    </row>
    <row r="109" spans="1:12" s="22" customFormat="1" ht="12.75">
      <c r="A109" s="13"/>
      <c r="B109" s="2"/>
      <c r="C109" s="2"/>
      <c r="D109" s="33"/>
      <c r="E109" s="52"/>
      <c r="F109" s="33"/>
      <c r="H109" s="1"/>
      <c r="I109" s="1"/>
      <c r="J109" s="1"/>
      <c r="K109" s="1"/>
      <c r="L109" s="1"/>
    </row>
    <row r="110" spans="1:12" s="22" customFormat="1" ht="12.75">
      <c r="A110" s="13"/>
      <c r="B110" s="2"/>
      <c r="C110" s="2"/>
      <c r="D110" s="33"/>
      <c r="E110" s="52"/>
      <c r="F110" s="33"/>
      <c r="H110" s="1"/>
      <c r="I110" s="1"/>
      <c r="J110" s="1"/>
      <c r="K110" s="1"/>
      <c r="L110" s="1"/>
    </row>
    <row r="111" spans="1:12" s="22" customFormat="1" ht="12.75">
      <c r="A111" s="13"/>
      <c r="B111" s="2"/>
      <c r="C111" s="2"/>
      <c r="D111" s="33"/>
      <c r="E111" s="52"/>
      <c r="F111" s="33"/>
      <c r="H111" s="1"/>
      <c r="I111" s="1"/>
      <c r="J111" s="1"/>
      <c r="K111" s="1"/>
      <c r="L111" s="1"/>
    </row>
  </sheetData>
  <sheetProtection/>
  <mergeCells count="21">
    <mergeCell ref="A75:G75"/>
    <mergeCell ref="D11:D13"/>
    <mergeCell ref="A92:C92"/>
    <mergeCell ref="F11:F13"/>
    <mergeCell ref="G11:G13"/>
    <mergeCell ref="A93:C93"/>
    <mergeCell ref="A95:C95"/>
    <mergeCell ref="F95:G95"/>
    <mergeCell ref="A15:G15"/>
    <mergeCell ref="A48:C48"/>
    <mergeCell ref="A74:C74"/>
    <mergeCell ref="E11:E13"/>
    <mergeCell ref="A88:C88"/>
    <mergeCell ref="A8:G8"/>
    <mergeCell ref="A9:G9"/>
    <mergeCell ref="B4:G4"/>
    <mergeCell ref="A5:G5"/>
    <mergeCell ref="A6:G6"/>
    <mergeCell ref="A11:A13"/>
    <mergeCell ref="B11:B13"/>
    <mergeCell ref="C11:C13"/>
  </mergeCells>
  <printOptions horizontalCentered="1"/>
  <pageMargins left="0.5511811023622047" right="0.3937007874015748" top="1.5748031496062993" bottom="0.5905511811023623" header="0" footer="0"/>
  <pageSetup fitToHeight="3" horizontalDpi="600" verticalDpi="600" orientation="landscape" paperSize="9" scale="8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2020-04-14T07:56:58Z</cp:lastPrinted>
  <dcterms:created xsi:type="dcterms:W3CDTF">2011-04-11T13:37:59Z</dcterms:created>
  <dcterms:modified xsi:type="dcterms:W3CDTF">2020-06-30T13:53:34Z</dcterms:modified>
  <cp:category/>
  <cp:version/>
  <cp:contentType/>
  <cp:contentStatus/>
</cp:coreProperties>
</file>